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24D6D54-AE05-4DC3-BA5A-DA77DDC02F42}" xr6:coauthVersionLast="40" xr6:coauthVersionMax="40" xr10:uidLastSave="{00000000-0000-0000-0000-000000000000}"/>
  <bookViews>
    <workbookView xWindow="0" yWindow="0" windowWidth="28800" windowHeight="12225" activeTab="3" xr2:uid="{5FCE982D-394E-4E61-8515-3C6318E46BA4}"/>
  </bookViews>
  <sheets>
    <sheet name="LISTA_STUDENATA" sheetId="1" r:id="rId1"/>
    <sheet name="PREGLED_REZULTATA" sheetId="6" state="hidden" r:id="rId2"/>
    <sheet name="REZULTATI_predrok" sheetId="2" r:id="rId3"/>
    <sheet name="Januar_2019" sheetId="5" r:id="rId4"/>
    <sheet name="Februar_2019" sheetId="7" state="hidden" r:id="rId5"/>
    <sheet name="Jun_2019" sheetId="8" state="hidden" r:id="rId6"/>
    <sheet name="Jul_2019" sheetId="9" state="hidden" r:id="rId7"/>
    <sheet name="Septembar_2019" sheetId="10" state="hidden" r:id="rId8"/>
    <sheet name="Oktobar_2019" sheetId="11" state="hidden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6" l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Q4" i="2"/>
  <c r="I3" i="2"/>
  <c r="I2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K5" i="6"/>
  <c r="P5" i="5"/>
  <c r="K12" i="6"/>
  <c r="P12" i="5"/>
  <c r="K13" i="6"/>
  <c r="P13" i="5"/>
  <c r="K20" i="6"/>
  <c r="P20" i="5"/>
  <c r="K21" i="6"/>
  <c r="P21" i="5"/>
  <c r="K28" i="6"/>
  <c r="P28" i="5"/>
  <c r="K29" i="6"/>
  <c r="P29" i="5"/>
  <c r="K36" i="6"/>
  <c r="P36" i="5"/>
  <c r="K37" i="6"/>
  <c r="P37" i="5"/>
  <c r="K44" i="6"/>
  <c r="P44" i="5"/>
  <c r="K45" i="6"/>
  <c r="P45" i="5"/>
  <c r="K52" i="6"/>
  <c r="P52" i="5"/>
  <c r="K53" i="6"/>
  <c r="P53" i="5"/>
  <c r="K60" i="6"/>
  <c r="P60" i="5"/>
  <c r="K61" i="6"/>
  <c r="P61" i="5"/>
  <c r="K68" i="6"/>
  <c r="P68" i="5"/>
  <c r="K69" i="6"/>
  <c r="P69" i="5"/>
  <c r="K76" i="6"/>
  <c r="P76" i="5"/>
  <c r="K77" i="6"/>
  <c r="P77" i="5"/>
  <c r="K84" i="6"/>
  <c r="P84" i="5"/>
  <c r="K85" i="6"/>
  <c r="P85" i="5"/>
  <c r="K92" i="6"/>
  <c r="P92" i="5"/>
  <c r="K93" i="6"/>
  <c r="P93" i="5"/>
  <c r="P3" i="5"/>
  <c r="K4" i="6"/>
  <c r="P4" i="5"/>
  <c r="K6" i="6"/>
  <c r="P6" i="5"/>
  <c r="K7" i="6"/>
  <c r="P7" i="5"/>
  <c r="K8" i="6"/>
  <c r="P8" i="5"/>
  <c r="K9" i="6"/>
  <c r="P9" i="5"/>
  <c r="K10" i="6"/>
  <c r="P10" i="5"/>
  <c r="K11" i="6"/>
  <c r="P11" i="5"/>
  <c r="K14" i="6"/>
  <c r="P14" i="5"/>
  <c r="K15" i="6"/>
  <c r="P15" i="5"/>
  <c r="K16" i="6"/>
  <c r="P16" i="5"/>
  <c r="K17" i="6"/>
  <c r="P17" i="5"/>
  <c r="K18" i="6"/>
  <c r="P18" i="5"/>
  <c r="K19" i="6"/>
  <c r="P19" i="5"/>
  <c r="K22" i="6"/>
  <c r="P22" i="5"/>
  <c r="K23" i="6"/>
  <c r="P23" i="5"/>
  <c r="K24" i="6"/>
  <c r="P24" i="5"/>
  <c r="K25" i="6"/>
  <c r="P25" i="5"/>
  <c r="K26" i="6"/>
  <c r="P26" i="5"/>
  <c r="K27" i="6"/>
  <c r="P27" i="5"/>
  <c r="K30" i="6"/>
  <c r="P30" i="5"/>
  <c r="K31" i="6"/>
  <c r="P31" i="5"/>
  <c r="K32" i="6"/>
  <c r="P32" i="5"/>
  <c r="K33" i="6"/>
  <c r="P33" i="5"/>
  <c r="K34" i="6"/>
  <c r="P34" i="5"/>
  <c r="K35" i="6"/>
  <c r="P35" i="5"/>
  <c r="K38" i="6"/>
  <c r="P38" i="5"/>
  <c r="K39" i="6"/>
  <c r="P39" i="5"/>
  <c r="K40" i="6"/>
  <c r="P40" i="5"/>
  <c r="K41" i="6"/>
  <c r="P41" i="5"/>
  <c r="K42" i="6"/>
  <c r="P42" i="5"/>
  <c r="K43" i="6"/>
  <c r="P43" i="5"/>
  <c r="K46" i="6"/>
  <c r="P46" i="5"/>
  <c r="K47" i="6"/>
  <c r="P47" i="5"/>
  <c r="K48" i="6"/>
  <c r="P48" i="5"/>
  <c r="K49" i="6"/>
  <c r="P49" i="5"/>
  <c r="K50" i="6"/>
  <c r="P50" i="5"/>
  <c r="K51" i="6"/>
  <c r="P51" i="5"/>
  <c r="K54" i="6"/>
  <c r="P54" i="5"/>
  <c r="K55" i="6"/>
  <c r="P55" i="5"/>
  <c r="K56" i="6"/>
  <c r="P56" i="5"/>
  <c r="K57" i="6"/>
  <c r="P57" i="5"/>
  <c r="K58" i="6"/>
  <c r="P58" i="5"/>
  <c r="K59" i="6"/>
  <c r="P59" i="5"/>
  <c r="K62" i="6"/>
  <c r="P62" i="5"/>
  <c r="K63" i="6"/>
  <c r="P63" i="5"/>
  <c r="K64" i="6"/>
  <c r="P64" i="5"/>
  <c r="K65" i="6"/>
  <c r="P65" i="5"/>
  <c r="K66" i="6"/>
  <c r="P66" i="5"/>
  <c r="K67" i="6"/>
  <c r="P67" i="5"/>
  <c r="K70" i="6"/>
  <c r="P70" i="5"/>
  <c r="K71" i="6"/>
  <c r="P71" i="5"/>
  <c r="K72" i="6"/>
  <c r="P72" i="5"/>
  <c r="K73" i="6"/>
  <c r="P73" i="5"/>
  <c r="K74" i="6"/>
  <c r="P74" i="5"/>
  <c r="K75" i="6"/>
  <c r="P75" i="5"/>
  <c r="K78" i="6"/>
  <c r="P78" i="5"/>
  <c r="K79" i="6"/>
  <c r="P79" i="5"/>
  <c r="K80" i="6"/>
  <c r="P80" i="5"/>
  <c r="K81" i="6"/>
  <c r="P81" i="5"/>
  <c r="K82" i="6"/>
  <c r="P82" i="5"/>
  <c r="K83" i="6"/>
  <c r="P83" i="5"/>
  <c r="K86" i="6"/>
  <c r="P86" i="5"/>
  <c r="K87" i="6"/>
  <c r="P87" i="5"/>
  <c r="K88" i="6"/>
  <c r="P88" i="5"/>
  <c r="K89" i="6"/>
  <c r="P89" i="5"/>
  <c r="K90" i="6"/>
  <c r="P90" i="5"/>
  <c r="K91" i="6"/>
  <c r="P91" i="5"/>
  <c r="K94" i="6"/>
  <c r="P94" i="5"/>
  <c r="K95" i="6"/>
  <c r="P95" i="5"/>
  <c r="K96" i="6"/>
  <c r="P96" i="5"/>
  <c r="B96" i="11"/>
  <c r="E96" i="11"/>
  <c r="B95" i="11"/>
  <c r="E95" i="11"/>
  <c r="B94" i="11"/>
  <c r="E94" i="11"/>
  <c r="B93" i="11"/>
  <c r="D93" i="11"/>
  <c r="B92" i="11"/>
  <c r="E92" i="11"/>
  <c r="B91" i="11"/>
  <c r="D91" i="11"/>
  <c r="B90" i="11"/>
  <c r="E90" i="11"/>
  <c r="B89" i="11"/>
  <c r="D89" i="11"/>
  <c r="B88" i="11"/>
  <c r="E88" i="11"/>
  <c r="B87" i="11"/>
  <c r="D87" i="11"/>
  <c r="B86" i="11"/>
  <c r="E86" i="11"/>
  <c r="B85" i="11"/>
  <c r="D85" i="11"/>
  <c r="B84" i="11"/>
  <c r="E84" i="11"/>
  <c r="B83" i="11"/>
  <c r="E83" i="11"/>
  <c r="B82" i="11"/>
  <c r="E82" i="11"/>
  <c r="B81" i="11"/>
  <c r="D81" i="11"/>
  <c r="B80" i="11"/>
  <c r="E80" i="11"/>
  <c r="B79" i="11"/>
  <c r="D79" i="11"/>
  <c r="B78" i="11"/>
  <c r="E78" i="11"/>
  <c r="B77" i="11"/>
  <c r="D77" i="11"/>
  <c r="B76" i="11"/>
  <c r="E76" i="11"/>
  <c r="B75" i="11"/>
  <c r="D75" i="11"/>
  <c r="B74" i="11"/>
  <c r="E74" i="11"/>
  <c r="B73" i="11"/>
  <c r="E73" i="11"/>
  <c r="B72" i="11"/>
  <c r="E72" i="11"/>
  <c r="B71" i="11"/>
  <c r="D71" i="11"/>
  <c r="B70" i="11"/>
  <c r="E70" i="11"/>
  <c r="B69" i="11"/>
  <c r="D69" i="11"/>
  <c r="B68" i="11"/>
  <c r="E68" i="11"/>
  <c r="B67" i="11"/>
  <c r="D67" i="11"/>
  <c r="B66" i="11"/>
  <c r="E66" i="11"/>
  <c r="B65" i="11"/>
  <c r="E65" i="11"/>
  <c r="B64" i="11"/>
  <c r="E64" i="11"/>
  <c r="B63" i="11"/>
  <c r="D63" i="11"/>
  <c r="B62" i="11"/>
  <c r="E62" i="11"/>
  <c r="B61" i="11"/>
  <c r="D61" i="11"/>
  <c r="B60" i="11"/>
  <c r="E60" i="11"/>
  <c r="B59" i="11"/>
  <c r="D59" i="11"/>
  <c r="B58" i="11"/>
  <c r="E58" i="11"/>
  <c r="B57" i="11"/>
  <c r="D57" i="11"/>
  <c r="B56" i="11"/>
  <c r="E56" i="11"/>
  <c r="B55" i="11"/>
  <c r="D55" i="11"/>
  <c r="B54" i="11"/>
  <c r="E54" i="11"/>
  <c r="B53" i="11"/>
  <c r="E53" i="11"/>
  <c r="B52" i="11"/>
  <c r="E52" i="11"/>
  <c r="B51" i="11"/>
  <c r="D51" i="11"/>
  <c r="B50" i="11"/>
  <c r="E50" i="11"/>
  <c r="B49" i="11"/>
  <c r="D49" i="11"/>
  <c r="B48" i="11"/>
  <c r="E48" i="11"/>
  <c r="B47" i="11"/>
  <c r="D47" i="11"/>
  <c r="B46" i="11"/>
  <c r="E46" i="11"/>
  <c r="B45" i="11"/>
  <c r="E45" i="11"/>
  <c r="B44" i="11"/>
  <c r="E44" i="11"/>
  <c r="B43" i="11"/>
  <c r="D43" i="11"/>
  <c r="B42" i="11"/>
  <c r="E42" i="11"/>
  <c r="B41" i="11"/>
  <c r="D41" i="11"/>
  <c r="B40" i="11"/>
  <c r="E40" i="11"/>
  <c r="B39" i="11"/>
  <c r="D39" i="11"/>
  <c r="B38" i="11"/>
  <c r="E38" i="11"/>
  <c r="B37" i="11"/>
  <c r="D37" i="11"/>
  <c r="B36" i="11"/>
  <c r="E36" i="11"/>
  <c r="B35" i="11"/>
  <c r="E35" i="11"/>
  <c r="B34" i="11"/>
  <c r="E34" i="11"/>
  <c r="B33" i="11"/>
  <c r="D33" i="11"/>
  <c r="B32" i="11"/>
  <c r="E32" i="11"/>
  <c r="B31" i="11"/>
  <c r="D31" i="11"/>
  <c r="B30" i="11"/>
  <c r="E30" i="11"/>
  <c r="B29" i="11"/>
  <c r="D29" i="11"/>
  <c r="B28" i="11"/>
  <c r="E28" i="11"/>
  <c r="B27" i="11"/>
  <c r="D27" i="11"/>
  <c r="B26" i="11"/>
  <c r="E26" i="11"/>
  <c r="B25" i="11"/>
  <c r="E25" i="11"/>
  <c r="B24" i="11"/>
  <c r="E24" i="11"/>
  <c r="B23" i="11"/>
  <c r="D23" i="11"/>
  <c r="B22" i="11"/>
  <c r="E22" i="11"/>
  <c r="B21" i="11"/>
  <c r="D21" i="11"/>
  <c r="B20" i="11"/>
  <c r="E20" i="11"/>
  <c r="B19" i="11"/>
  <c r="D19" i="11"/>
  <c r="B18" i="11"/>
  <c r="E18" i="11"/>
  <c r="B17" i="11"/>
  <c r="D17" i="11"/>
  <c r="B16" i="11"/>
  <c r="E16" i="11"/>
  <c r="B15" i="11"/>
  <c r="E15" i="11"/>
  <c r="B14" i="11"/>
  <c r="E14" i="11"/>
  <c r="B13" i="11"/>
  <c r="D13" i="11"/>
  <c r="B12" i="11"/>
  <c r="E12" i="11"/>
  <c r="B11" i="11"/>
  <c r="D11" i="11"/>
  <c r="B10" i="11"/>
  <c r="E10" i="11"/>
  <c r="B9" i="11"/>
  <c r="D9" i="11"/>
  <c r="B8" i="11"/>
  <c r="E8" i="11"/>
  <c r="B7" i="11"/>
  <c r="D7" i="11"/>
  <c r="B6" i="11"/>
  <c r="E6" i="11"/>
  <c r="B5" i="11"/>
  <c r="E5" i="11"/>
  <c r="B4" i="11"/>
  <c r="E4" i="11"/>
  <c r="B3" i="11"/>
  <c r="D3" i="11"/>
  <c r="B96" i="10"/>
  <c r="E96" i="10"/>
  <c r="B95" i="10"/>
  <c r="E95" i="10"/>
  <c r="B94" i="10"/>
  <c r="E94" i="10"/>
  <c r="B93" i="10"/>
  <c r="C93" i="10"/>
  <c r="B92" i="10"/>
  <c r="E92" i="10"/>
  <c r="B91" i="10"/>
  <c r="E91" i="10"/>
  <c r="B90" i="10"/>
  <c r="E90" i="10"/>
  <c r="B89" i="10"/>
  <c r="C89" i="10"/>
  <c r="B88" i="10"/>
  <c r="E88" i="10"/>
  <c r="B87" i="10"/>
  <c r="E87" i="10"/>
  <c r="B86" i="10"/>
  <c r="E86" i="10"/>
  <c r="B85" i="10"/>
  <c r="E85" i="10"/>
  <c r="B84" i="10"/>
  <c r="E84" i="10"/>
  <c r="B83" i="10"/>
  <c r="C83" i="10"/>
  <c r="B82" i="10"/>
  <c r="C82" i="10"/>
  <c r="E82" i="10"/>
  <c r="B81" i="10"/>
  <c r="E81" i="10"/>
  <c r="B80" i="10"/>
  <c r="C80" i="10"/>
  <c r="E80" i="10"/>
  <c r="B79" i="10"/>
  <c r="E79" i="10"/>
  <c r="B78" i="10"/>
  <c r="E78" i="10"/>
  <c r="B77" i="10"/>
  <c r="C77" i="10"/>
  <c r="B76" i="10"/>
  <c r="E76" i="10"/>
  <c r="B75" i="10"/>
  <c r="E75" i="10"/>
  <c r="B74" i="10"/>
  <c r="E74" i="10"/>
  <c r="B73" i="10"/>
  <c r="C73" i="10"/>
  <c r="B72" i="10"/>
  <c r="C72" i="10"/>
  <c r="E72" i="10"/>
  <c r="B71" i="10"/>
  <c r="E71" i="10"/>
  <c r="B70" i="10"/>
  <c r="E70" i="10"/>
  <c r="B69" i="10"/>
  <c r="E69" i="10"/>
  <c r="B68" i="10"/>
  <c r="E68" i="10"/>
  <c r="B67" i="10"/>
  <c r="C67" i="10"/>
  <c r="B66" i="10"/>
  <c r="C66" i="10"/>
  <c r="E66" i="10"/>
  <c r="B65" i="10"/>
  <c r="E65" i="10"/>
  <c r="B64" i="10"/>
  <c r="C64" i="10"/>
  <c r="E64" i="10"/>
  <c r="B63" i="10"/>
  <c r="E63" i="10"/>
  <c r="B62" i="10"/>
  <c r="E62" i="10"/>
  <c r="B61" i="10"/>
  <c r="C61" i="10"/>
  <c r="B60" i="10"/>
  <c r="E60" i="10"/>
  <c r="B59" i="10"/>
  <c r="E59" i="10"/>
  <c r="B58" i="10"/>
  <c r="E58" i="10"/>
  <c r="B57" i="10"/>
  <c r="C57" i="10"/>
  <c r="B56" i="10"/>
  <c r="C56" i="10"/>
  <c r="E56" i="10"/>
  <c r="B55" i="10"/>
  <c r="E55" i="10"/>
  <c r="B54" i="10"/>
  <c r="E54" i="10"/>
  <c r="B53" i="10"/>
  <c r="C53" i="10"/>
  <c r="B52" i="10"/>
  <c r="E52" i="10"/>
  <c r="B51" i="10"/>
  <c r="E51" i="10"/>
  <c r="B50" i="10"/>
  <c r="C50" i="10"/>
  <c r="E50" i="10"/>
  <c r="B49" i="10"/>
  <c r="C49" i="10"/>
  <c r="B48" i="10"/>
  <c r="C48" i="10"/>
  <c r="E48" i="10"/>
  <c r="B47" i="10"/>
  <c r="E47" i="10"/>
  <c r="B46" i="10"/>
  <c r="E46" i="10"/>
  <c r="B45" i="10"/>
  <c r="C45" i="10"/>
  <c r="B44" i="10"/>
  <c r="E44" i="10"/>
  <c r="B43" i="10"/>
  <c r="E43" i="10"/>
  <c r="B42" i="10"/>
  <c r="E42" i="10"/>
  <c r="B41" i="10"/>
  <c r="E41" i="10"/>
  <c r="B40" i="10"/>
  <c r="C40" i="10"/>
  <c r="E40" i="10"/>
  <c r="B39" i="10"/>
  <c r="C39" i="10"/>
  <c r="B38" i="10"/>
  <c r="E38" i="10"/>
  <c r="B37" i="10"/>
  <c r="E37" i="10"/>
  <c r="B36" i="10"/>
  <c r="E36" i="10"/>
  <c r="B35" i="10"/>
  <c r="C35" i="10"/>
  <c r="B34" i="10"/>
  <c r="C34" i="10"/>
  <c r="E34" i="10"/>
  <c r="B33" i="10"/>
  <c r="E33" i="10"/>
  <c r="B32" i="10"/>
  <c r="C32" i="10"/>
  <c r="E32" i="10"/>
  <c r="B31" i="10"/>
  <c r="E31" i="10"/>
  <c r="B30" i="10"/>
  <c r="E30" i="10"/>
  <c r="B29" i="10"/>
  <c r="C29" i="10"/>
  <c r="B28" i="10"/>
  <c r="E28" i="10"/>
  <c r="B27" i="10"/>
  <c r="E27" i="10"/>
  <c r="B26" i="10"/>
  <c r="E26" i="10"/>
  <c r="B25" i="10"/>
  <c r="C25" i="10"/>
  <c r="B24" i="10"/>
  <c r="C24" i="10"/>
  <c r="E24" i="10"/>
  <c r="B23" i="10"/>
  <c r="E23" i="10"/>
  <c r="B22" i="10"/>
  <c r="E22" i="10"/>
  <c r="B21" i="10"/>
  <c r="E21" i="10"/>
  <c r="B20" i="10"/>
  <c r="E20" i="10"/>
  <c r="B19" i="10"/>
  <c r="C19" i="10"/>
  <c r="B18" i="10"/>
  <c r="C18" i="10"/>
  <c r="E18" i="10"/>
  <c r="B17" i="10"/>
  <c r="E17" i="10"/>
  <c r="B16" i="10"/>
  <c r="C16" i="10"/>
  <c r="E16" i="10"/>
  <c r="B15" i="10"/>
  <c r="E15" i="10"/>
  <c r="B14" i="10"/>
  <c r="E14" i="10"/>
  <c r="B13" i="10"/>
  <c r="C13" i="10"/>
  <c r="B12" i="10"/>
  <c r="E12" i="10"/>
  <c r="B11" i="10"/>
  <c r="E11" i="10"/>
  <c r="B10" i="10"/>
  <c r="E10" i="10"/>
  <c r="B9" i="10"/>
  <c r="C9" i="10"/>
  <c r="B8" i="10"/>
  <c r="C8" i="10"/>
  <c r="E8" i="10"/>
  <c r="B7" i="10"/>
  <c r="E7" i="10"/>
  <c r="B6" i="10"/>
  <c r="E6" i="10"/>
  <c r="B5" i="10"/>
  <c r="E5" i="10"/>
  <c r="B4" i="10"/>
  <c r="E4" i="10"/>
  <c r="B3" i="10"/>
  <c r="C3" i="10"/>
  <c r="B96" i="9"/>
  <c r="E96" i="9"/>
  <c r="B95" i="9"/>
  <c r="E95" i="9"/>
  <c r="B94" i="9"/>
  <c r="E94" i="9"/>
  <c r="B93" i="9"/>
  <c r="E93" i="9"/>
  <c r="B92" i="9"/>
  <c r="E92" i="9"/>
  <c r="B91" i="9"/>
  <c r="E91" i="9"/>
  <c r="B90" i="9"/>
  <c r="E90" i="9"/>
  <c r="B89" i="9"/>
  <c r="E89" i="9"/>
  <c r="B88" i="9"/>
  <c r="E88" i="9"/>
  <c r="B87" i="9"/>
  <c r="E87" i="9"/>
  <c r="B86" i="9"/>
  <c r="E86" i="9"/>
  <c r="B85" i="9"/>
  <c r="E85" i="9"/>
  <c r="B84" i="9"/>
  <c r="E84" i="9"/>
  <c r="B83" i="9"/>
  <c r="E83" i="9"/>
  <c r="B82" i="9"/>
  <c r="E82" i="9"/>
  <c r="B81" i="9"/>
  <c r="E81" i="9"/>
  <c r="B80" i="9"/>
  <c r="E80" i="9"/>
  <c r="B79" i="9"/>
  <c r="E79" i="9"/>
  <c r="B78" i="9"/>
  <c r="E78" i="9"/>
  <c r="B77" i="9"/>
  <c r="E77" i="9"/>
  <c r="B76" i="9"/>
  <c r="E76" i="9"/>
  <c r="B75" i="9"/>
  <c r="D75" i="9"/>
  <c r="B74" i="9"/>
  <c r="E74" i="9"/>
  <c r="B73" i="9"/>
  <c r="E73" i="9"/>
  <c r="B72" i="9"/>
  <c r="E72" i="9"/>
  <c r="B71" i="9"/>
  <c r="D71" i="9"/>
  <c r="B70" i="9"/>
  <c r="E70" i="9"/>
  <c r="B69" i="9"/>
  <c r="D69" i="9"/>
  <c r="B68" i="9"/>
  <c r="E68" i="9"/>
  <c r="B67" i="9"/>
  <c r="E67" i="9"/>
  <c r="B66" i="9"/>
  <c r="E66" i="9"/>
  <c r="B65" i="9"/>
  <c r="E65" i="9"/>
  <c r="B64" i="9"/>
  <c r="E64" i="9"/>
  <c r="B63" i="9"/>
  <c r="D63" i="9"/>
  <c r="B62" i="9"/>
  <c r="E62" i="9"/>
  <c r="B61" i="9"/>
  <c r="E61" i="9"/>
  <c r="B60" i="9"/>
  <c r="E60" i="9"/>
  <c r="B59" i="9"/>
  <c r="E59" i="9"/>
  <c r="B58" i="9"/>
  <c r="E58" i="9"/>
  <c r="B57" i="9"/>
  <c r="E57" i="9"/>
  <c r="B56" i="9"/>
  <c r="E56" i="9"/>
  <c r="B55" i="9"/>
  <c r="E55" i="9"/>
  <c r="B54" i="9"/>
  <c r="E54" i="9"/>
  <c r="B53" i="9"/>
  <c r="E53" i="9"/>
  <c r="B52" i="9"/>
  <c r="E52" i="9"/>
  <c r="B51" i="9"/>
  <c r="E51" i="9"/>
  <c r="B50" i="9"/>
  <c r="E50" i="9"/>
  <c r="B49" i="9"/>
  <c r="D49" i="9"/>
  <c r="B48" i="9"/>
  <c r="E48" i="9"/>
  <c r="B47" i="9"/>
  <c r="E47" i="9"/>
  <c r="B46" i="9"/>
  <c r="E46" i="9"/>
  <c r="B45" i="9"/>
  <c r="E45" i="9"/>
  <c r="B44" i="9"/>
  <c r="E44" i="9"/>
  <c r="B43" i="9"/>
  <c r="D43" i="9"/>
  <c r="B42" i="9"/>
  <c r="E42" i="9"/>
  <c r="B41" i="9"/>
  <c r="D41" i="9"/>
  <c r="B40" i="9"/>
  <c r="E40" i="9"/>
  <c r="B39" i="9"/>
  <c r="E39" i="9"/>
  <c r="B38" i="9"/>
  <c r="E38" i="9"/>
  <c r="B37" i="9"/>
  <c r="D37" i="9"/>
  <c r="B36" i="9"/>
  <c r="E36" i="9"/>
  <c r="B35" i="9"/>
  <c r="D35" i="9"/>
  <c r="B34" i="9"/>
  <c r="E34" i="9"/>
  <c r="B33" i="9"/>
  <c r="E33" i="9"/>
  <c r="B32" i="9"/>
  <c r="E32" i="9"/>
  <c r="B31" i="9"/>
  <c r="D31" i="9"/>
  <c r="B30" i="9"/>
  <c r="E30" i="9"/>
  <c r="B29" i="9"/>
  <c r="D29" i="9"/>
  <c r="B28" i="9"/>
  <c r="E28" i="9"/>
  <c r="B27" i="9"/>
  <c r="D27" i="9"/>
  <c r="B26" i="9"/>
  <c r="E26" i="9"/>
  <c r="B25" i="9"/>
  <c r="D25" i="9"/>
  <c r="B24" i="9"/>
  <c r="E24" i="9"/>
  <c r="B23" i="9"/>
  <c r="E23" i="9"/>
  <c r="B22" i="9"/>
  <c r="E22" i="9"/>
  <c r="B21" i="9"/>
  <c r="D21" i="9"/>
  <c r="B20" i="9"/>
  <c r="E20" i="9"/>
  <c r="B19" i="9"/>
  <c r="D19" i="9"/>
  <c r="B18" i="9"/>
  <c r="E18" i="9"/>
  <c r="B17" i="9"/>
  <c r="D17" i="9"/>
  <c r="B16" i="9"/>
  <c r="E16" i="9"/>
  <c r="B15" i="9"/>
  <c r="E15" i="9"/>
  <c r="B14" i="9"/>
  <c r="E14" i="9"/>
  <c r="B13" i="9"/>
  <c r="D13" i="9"/>
  <c r="B12" i="9"/>
  <c r="E12" i="9"/>
  <c r="B11" i="9"/>
  <c r="D11" i="9"/>
  <c r="B10" i="9"/>
  <c r="E10" i="9"/>
  <c r="B9" i="9"/>
  <c r="D9" i="9"/>
  <c r="B8" i="9"/>
  <c r="E8" i="9"/>
  <c r="B7" i="9"/>
  <c r="E7" i="9"/>
  <c r="B6" i="9"/>
  <c r="E6" i="9"/>
  <c r="B5" i="9"/>
  <c r="D5" i="9"/>
  <c r="B4" i="9"/>
  <c r="E4" i="9"/>
  <c r="B3" i="9"/>
  <c r="D3" i="9"/>
  <c r="B96" i="8"/>
  <c r="E96" i="8"/>
  <c r="B95" i="8"/>
  <c r="E95" i="8"/>
  <c r="B94" i="8"/>
  <c r="E94" i="8"/>
  <c r="B93" i="8"/>
  <c r="E93" i="8"/>
  <c r="B92" i="8"/>
  <c r="E92" i="8"/>
  <c r="B91" i="8"/>
  <c r="E91" i="8"/>
  <c r="B90" i="8"/>
  <c r="D90" i="8"/>
  <c r="E90" i="8"/>
  <c r="B89" i="8"/>
  <c r="E89" i="8"/>
  <c r="B88" i="8"/>
  <c r="D88" i="8"/>
  <c r="E88" i="8"/>
  <c r="B87" i="8"/>
  <c r="E87" i="8"/>
  <c r="B86" i="8"/>
  <c r="E86" i="8"/>
  <c r="B85" i="8"/>
  <c r="E85" i="8"/>
  <c r="B84" i="8"/>
  <c r="D84" i="8"/>
  <c r="E84" i="8"/>
  <c r="B83" i="8"/>
  <c r="E83" i="8"/>
  <c r="B82" i="8"/>
  <c r="E82" i="8"/>
  <c r="B81" i="8"/>
  <c r="E81" i="8"/>
  <c r="B80" i="8"/>
  <c r="E80" i="8"/>
  <c r="B79" i="8"/>
  <c r="E79" i="8"/>
  <c r="B78" i="8"/>
  <c r="E78" i="8"/>
  <c r="B77" i="8"/>
  <c r="E77" i="8"/>
  <c r="B76" i="8"/>
  <c r="E76" i="8"/>
  <c r="B75" i="8"/>
  <c r="E75" i="8"/>
  <c r="B74" i="8"/>
  <c r="D74" i="8"/>
  <c r="E74" i="8"/>
  <c r="B73" i="8"/>
  <c r="E73" i="8"/>
  <c r="B72" i="8"/>
  <c r="D72" i="8"/>
  <c r="E72" i="8"/>
  <c r="B71" i="8"/>
  <c r="E71" i="8"/>
  <c r="B70" i="8"/>
  <c r="E70" i="8"/>
  <c r="B69" i="8"/>
  <c r="E69" i="8"/>
  <c r="B68" i="8"/>
  <c r="D68" i="8"/>
  <c r="E68" i="8"/>
  <c r="B67" i="8"/>
  <c r="E67" i="8"/>
  <c r="B66" i="8"/>
  <c r="E66" i="8"/>
  <c r="B65" i="8"/>
  <c r="E65" i="8"/>
  <c r="B64" i="8"/>
  <c r="E64" i="8"/>
  <c r="B63" i="8"/>
  <c r="E63" i="8"/>
  <c r="B62" i="8"/>
  <c r="E62" i="8"/>
  <c r="B61" i="8"/>
  <c r="E61" i="8"/>
  <c r="B60" i="8"/>
  <c r="E60" i="8"/>
  <c r="B59" i="8"/>
  <c r="E59" i="8"/>
  <c r="B58" i="8"/>
  <c r="D58" i="8"/>
  <c r="E58" i="8"/>
  <c r="B57" i="8"/>
  <c r="E57" i="8"/>
  <c r="B56" i="8"/>
  <c r="D56" i="8"/>
  <c r="E56" i="8"/>
  <c r="B55" i="8"/>
  <c r="E55" i="8"/>
  <c r="B54" i="8"/>
  <c r="D54" i="8"/>
  <c r="C54" i="8"/>
  <c r="E54" i="8"/>
  <c r="B53" i="8"/>
  <c r="E53" i="8"/>
  <c r="B52" i="8"/>
  <c r="D52" i="8"/>
  <c r="E52" i="8"/>
  <c r="B51" i="8"/>
  <c r="E51" i="8"/>
  <c r="B50" i="8"/>
  <c r="D50" i="8"/>
  <c r="C50" i="8"/>
  <c r="E50" i="8"/>
  <c r="B49" i="8"/>
  <c r="E49" i="8"/>
  <c r="B48" i="8"/>
  <c r="D48" i="8"/>
  <c r="E48" i="8"/>
  <c r="B47" i="8"/>
  <c r="E47" i="8"/>
  <c r="B46" i="8"/>
  <c r="D46" i="8"/>
  <c r="C46" i="8"/>
  <c r="E46" i="8"/>
  <c r="B45" i="8"/>
  <c r="E45" i="8"/>
  <c r="B44" i="8"/>
  <c r="D44" i="8"/>
  <c r="E44" i="8"/>
  <c r="B43" i="8"/>
  <c r="E43" i="8"/>
  <c r="B42" i="8"/>
  <c r="D42" i="8"/>
  <c r="C42" i="8"/>
  <c r="E42" i="8"/>
  <c r="B41" i="8"/>
  <c r="E41" i="8"/>
  <c r="B40" i="8"/>
  <c r="D40" i="8"/>
  <c r="E40" i="8"/>
  <c r="B39" i="8"/>
  <c r="E39" i="8"/>
  <c r="B38" i="8"/>
  <c r="D38" i="8"/>
  <c r="C38" i="8"/>
  <c r="E38" i="8"/>
  <c r="B37" i="8"/>
  <c r="E37" i="8"/>
  <c r="B36" i="8"/>
  <c r="D36" i="8"/>
  <c r="E36" i="8"/>
  <c r="B35" i="8"/>
  <c r="E35" i="8"/>
  <c r="B34" i="8"/>
  <c r="D34" i="8"/>
  <c r="C34" i="8"/>
  <c r="E34" i="8"/>
  <c r="B33" i="8"/>
  <c r="E33" i="8"/>
  <c r="B32" i="8"/>
  <c r="D32" i="8"/>
  <c r="E32" i="8"/>
  <c r="B31" i="8"/>
  <c r="E31" i="8"/>
  <c r="B30" i="8"/>
  <c r="D30" i="8"/>
  <c r="C30" i="8"/>
  <c r="E30" i="8"/>
  <c r="B29" i="8"/>
  <c r="E29" i="8"/>
  <c r="B28" i="8"/>
  <c r="D28" i="8"/>
  <c r="E28" i="8"/>
  <c r="B27" i="8"/>
  <c r="E27" i="8"/>
  <c r="B26" i="8"/>
  <c r="D26" i="8"/>
  <c r="C26" i="8"/>
  <c r="E26" i="8"/>
  <c r="B25" i="8"/>
  <c r="E25" i="8"/>
  <c r="B24" i="8"/>
  <c r="D24" i="8"/>
  <c r="E24" i="8"/>
  <c r="B23" i="8"/>
  <c r="E23" i="8"/>
  <c r="B22" i="8"/>
  <c r="D22" i="8"/>
  <c r="C22" i="8"/>
  <c r="E22" i="8"/>
  <c r="B21" i="8"/>
  <c r="E21" i="8"/>
  <c r="B20" i="8"/>
  <c r="D20" i="8"/>
  <c r="E20" i="8"/>
  <c r="B19" i="8"/>
  <c r="E19" i="8"/>
  <c r="B18" i="8"/>
  <c r="D18" i="8"/>
  <c r="C18" i="8"/>
  <c r="E18" i="8"/>
  <c r="B17" i="8"/>
  <c r="E17" i="8"/>
  <c r="B16" i="8"/>
  <c r="D16" i="8"/>
  <c r="E16" i="8"/>
  <c r="B15" i="8"/>
  <c r="E15" i="8"/>
  <c r="B14" i="8"/>
  <c r="D14" i="8"/>
  <c r="C14" i="8"/>
  <c r="E14" i="8"/>
  <c r="B13" i="8"/>
  <c r="E13" i="8"/>
  <c r="B12" i="8"/>
  <c r="D12" i="8"/>
  <c r="E12" i="8"/>
  <c r="B11" i="8"/>
  <c r="E11" i="8"/>
  <c r="B10" i="8"/>
  <c r="D10" i="8"/>
  <c r="C10" i="8"/>
  <c r="E10" i="8"/>
  <c r="B9" i="8"/>
  <c r="E9" i="8"/>
  <c r="B8" i="8"/>
  <c r="D8" i="8"/>
  <c r="E8" i="8"/>
  <c r="B7" i="8"/>
  <c r="E7" i="8"/>
  <c r="B6" i="8"/>
  <c r="D6" i="8"/>
  <c r="C6" i="8"/>
  <c r="E6" i="8"/>
  <c r="B5" i="8"/>
  <c r="E5" i="8"/>
  <c r="B4" i="8"/>
  <c r="D4" i="8"/>
  <c r="E4" i="8"/>
  <c r="B3" i="8"/>
  <c r="E3" i="8"/>
  <c r="B96" i="7"/>
  <c r="E96" i="7"/>
  <c r="B95" i="7"/>
  <c r="C95" i="7"/>
  <c r="B94" i="7"/>
  <c r="E94" i="7"/>
  <c r="B93" i="7"/>
  <c r="C93" i="7"/>
  <c r="B92" i="7"/>
  <c r="E92" i="7"/>
  <c r="B91" i="7"/>
  <c r="E91" i="7"/>
  <c r="B90" i="7"/>
  <c r="D90" i="7"/>
  <c r="E90" i="7"/>
  <c r="B89" i="7"/>
  <c r="E89" i="7"/>
  <c r="B88" i="7"/>
  <c r="D88" i="7"/>
  <c r="E88" i="7"/>
  <c r="B87" i="7"/>
  <c r="E87" i="7"/>
  <c r="B86" i="7"/>
  <c r="D86" i="7"/>
  <c r="E86" i="7"/>
  <c r="B85" i="7"/>
  <c r="E85" i="7"/>
  <c r="B84" i="7"/>
  <c r="E84" i="7"/>
  <c r="B83" i="7"/>
  <c r="C83" i="7"/>
  <c r="B82" i="7"/>
  <c r="D82" i="7"/>
  <c r="E82" i="7"/>
  <c r="B81" i="7"/>
  <c r="E81" i="7"/>
  <c r="B80" i="7"/>
  <c r="E80" i="7"/>
  <c r="B79" i="7"/>
  <c r="C79" i="7"/>
  <c r="B78" i="7"/>
  <c r="D78" i="7"/>
  <c r="E78" i="7"/>
  <c r="B77" i="7"/>
  <c r="E77" i="7"/>
  <c r="B76" i="7"/>
  <c r="E76" i="7"/>
  <c r="B75" i="7"/>
  <c r="E75" i="7"/>
  <c r="B74" i="7"/>
  <c r="D74" i="7"/>
  <c r="E74" i="7"/>
  <c r="B73" i="7"/>
  <c r="C73" i="7"/>
  <c r="B72" i="7"/>
  <c r="E72" i="7"/>
  <c r="B71" i="7"/>
  <c r="E71" i="7"/>
  <c r="B70" i="7"/>
  <c r="D70" i="7"/>
  <c r="E70" i="7"/>
  <c r="B69" i="7"/>
  <c r="C69" i="7"/>
  <c r="B68" i="7"/>
  <c r="E68" i="7"/>
  <c r="B67" i="7"/>
  <c r="E67" i="7"/>
  <c r="B66" i="7"/>
  <c r="D66" i="7"/>
  <c r="E66" i="7"/>
  <c r="B65" i="7"/>
  <c r="E65" i="7"/>
  <c r="B64" i="7"/>
  <c r="E64" i="7"/>
  <c r="B63" i="7"/>
  <c r="E63" i="7"/>
  <c r="B62" i="7"/>
  <c r="D62" i="7"/>
  <c r="E62" i="7"/>
  <c r="B61" i="7"/>
  <c r="C61" i="7"/>
  <c r="B60" i="7"/>
  <c r="E60" i="7"/>
  <c r="B59" i="7"/>
  <c r="E59" i="7"/>
  <c r="B58" i="7"/>
  <c r="D58" i="7"/>
  <c r="E58" i="7"/>
  <c r="B57" i="7"/>
  <c r="C57" i="7"/>
  <c r="B56" i="7"/>
  <c r="E56" i="7"/>
  <c r="B55" i="7"/>
  <c r="E55" i="7"/>
  <c r="B54" i="7"/>
  <c r="D54" i="7"/>
  <c r="E54" i="7"/>
  <c r="B53" i="7"/>
  <c r="E53" i="7"/>
  <c r="B52" i="7"/>
  <c r="E52" i="7"/>
  <c r="B51" i="7"/>
  <c r="E51" i="7"/>
  <c r="B50" i="7"/>
  <c r="D50" i="7"/>
  <c r="E50" i="7"/>
  <c r="B49" i="7"/>
  <c r="C49" i="7"/>
  <c r="B48" i="7"/>
  <c r="E48" i="7"/>
  <c r="B47" i="7"/>
  <c r="E47" i="7"/>
  <c r="B46" i="7"/>
  <c r="D46" i="7"/>
  <c r="E46" i="7"/>
  <c r="B45" i="7"/>
  <c r="C45" i="7"/>
  <c r="B44" i="7"/>
  <c r="E44" i="7"/>
  <c r="B43" i="7"/>
  <c r="E43" i="7"/>
  <c r="B42" i="7"/>
  <c r="D42" i="7"/>
  <c r="E42" i="7"/>
  <c r="B41" i="7"/>
  <c r="E41" i="7"/>
  <c r="B40" i="7"/>
  <c r="E40" i="7"/>
  <c r="B39" i="7"/>
  <c r="C39" i="7"/>
  <c r="B38" i="7"/>
  <c r="D38" i="7"/>
  <c r="E38" i="7"/>
  <c r="B37" i="7"/>
  <c r="E37" i="7"/>
  <c r="B36" i="7"/>
  <c r="E36" i="7"/>
  <c r="B35" i="7"/>
  <c r="E35" i="7"/>
  <c r="B34" i="7"/>
  <c r="D34" i="7"/>
  <c r="E34" i="7"/>
  <c r="B33" i="7"/>
  <c r="C33" i="7"/>
  <c r="B32" i="7"/>
  <c r="E32" i="7"/>
  <c r="B31" i="7"/>
  <c r="E31" i="7"/>
  <c r="B30" i="7"/>
  <c r="D30" i="7"/>
  <c r="E30" i="7"/>
  <c r="B29" i="7"/>
  <c r="C29" i="7"/>
  <c r="B28" i="7"/>
  <c r="E28" i="7"/>
  <c r="B27" i="7"/>
  <c r="E27" i="7"/>
  <c r="B26" i="7"/>
  <c r="D26" i="7"/>
  <c r="E26" i="7"/>
  <c r="B25" i="7"/>
  <c r="E25" i="7"/>
  <c r="B24" i="7"/>
  <c r="E24" i="7"/>
  <c r="B23" i="7"/>
  <c r="C23" i="7"/>
  <c r="B22" i="7"/>
  <c r="D22" i="7"/>
  <c r="E22" i="7"/>
  <c r="B21" i="7"/>
  <c r="C21" i="7"/>
  <c r="B20" i="7"/>
  <c r="E20" i="7"/>
  <c r="B19" i="7"/>
  <c r="E19" i="7"/>
  <c r="B18" i="7"/>
  <c r="D18" i="7"/>
  <c r="E18" i="7"/>
  <c r="B17" i="7"/>
  <c r="E17" i="7"/>
  <c r="B16" i="7"/>
  <c r="E16" i="7"/>
  <c r="B15" i="7"/>
  <c r="E15" i="7"/>
  <c r="B14" i="7"/>
  <c r="D14" i="7"/>
  <c r="E14" i="7"/>
  <c r="B13" i="7"/>
  <c r="C13" i="7"/>
  <c r="B12" i="7"/>
  <c r="E12" i="7"/>
  <c r="B11" i="7"/>
  <c r="C11" i="7"/>
  <c r="B10" i="7"/>
  <c r="D10" i="7"/>
  <c r="E10" i="7"/>
  <c r="B9" i="7"/>
  <c r="E9" i="7"/>
  <c r="B8" i="7"/>
  <c r="E8" i="7"/>
  <c r="B7" i="7"/>
  <c r="E7" i="7"/>
  <c r="B6" i="7"/>
  <c r="D6" i="7"/>
  <c r="E6" i="7"/>
  <c r="B5" i="7"/>
  <c r="E5" i="7"/>
  <c r="B4" i="7"/>
  <c r="E4" i="7"/>
  <c r="B3" i="7"/>
  <c r="C3" i="7"/>
  <c r="B96" i="6"/>
  <c r="E96" i="6"/>
  <c r="B95" i="6"/>
  <c r="E95" i="6"/>
  <c r="B94" i="6"/>
  <c r="E94" i="6"/>
  <c r="B93" i="6"/>
  <c r="E93" i="6"/>
  <c r="B92" i="6"/>
  <c r="E92" i="6"/>
  <c r="B91" i="6"/>
  <c r="E91" i="6"/>
  <c r="B90" i="6"/>
  <c r="E90" i="6"/>
  <c r="B89" i="6"/>
  <c r="E89" i="6"/>
  <c r="B88" i="6"/>
  <c r="E88" i="6"/>
  <c r="B87" i="6"/>
  <c r="E87" i="6"/>
  <c r="B86" i="6"/>
  <c r="E86" i="6"/>
  <c r="B85" i="6"/>
  <c r="E85" i="6"/>
  <c r="B84" i="6"/>
  <c r="E84" i="6"/>
  <c r="B83" i="6"/>
  <c r="E83" i="6"/>
  <c r="B82" i="6"/>
  <c r="E82" i="6"/>
  <c r="B81" i="6"/>
  <c r="E81" i="6"/>
  <c r="B80" i="6"/>
  <c r="E80" i="6"/>
  <c r="B79" i="6"/>
  <c r="E79" i="6"/>
  <c r="B78" i="6"/>
  <c r="E78" i="6"/>
  <c r="B77" i="6"/>
  <c r="E77" i="6"/>
  <c r="B76" i="6"/>
  <c r="E76" i="6"/>
  <c r="B75" i="6"/>
  <c r="E75" i="6"/>
  <c r="B74" i="6"/>
  <c r="E74" i="6"/>
  <c r="B73" i="6"/>
  <c r="E73" i="6"/>
  <c r="B72" i="6"/>
  <c r="E72" i="6"/>
  <c r="B71" i="6"/>
  <c r="E71" i="6"/>
  <c r="B70" i="6"/>
  <c r="E70" i="6"/>
  <c r="B69" i="6"/>
  <c r="E69" i="6"/>
  <c r="B68" i="6"/>
  <c r="E68" i="6"/>
  <c r="B67" i="6"/>
  <c r="E67" i="6"/>
  <c r="B66" i="6"/>
  <c r="E66" i="6"/>
  <c r="B65" i="6"/>
  <c r="E65" i="6"/>
  <c r="B64" i="6"/>
  <c r="E64" i="6"/>
  <c r="B63" i="6"/>
  <c r="E63" i="6"/>
  <c r="B62" i="6"/>
  <c r="E62" i="6"/>
  <c r="B61" i="6"/>
  <c r="E61" i="6"/>
  <c r="B60" i="6"/>
  <c r="E60" i="6"/>
  <c r="B59" i="6"/>
  <c r="E59" i="6"/>
  <c r="B58" i="6"/>
  <c r="E58" i="6"/>
  <c r="B57" i="6"/>
  <c r="E57" i="6"/>
  <c r="B56" i="6"/>
  <c r="E56" i="6"/>
  <c r="B55" i="6"/>
  <c r="E55" i="6"/>
  <c r="B54" i="6"/>
  <c r="E54" i="6"/>
  <c r="B53" i="6"/>
  <c r="E53" i="6"/>
  <c r="B52" i="6"/>
  <c r="E52" i="6"/>
  <c r="B51" i="6"/>
  <c r="E51" i="6"/>
  <c r="B50" i="6"/>
  <c r="E50" i="6"/>
  <c r="B49" i="6"/>
  <c r="E49" i="6"/>
  <c r="B48" i="6"/>
  <c r="E48" i="6"/>
  <c r="B47" i="6"/>
  <c r="E47" i="6"/>
  <c r="B46" i="6"/>
  <c r="E46" i="6"/>
  <c r="B45" i="6"/>
  <c r="E45" i="6"/>
  <c r="B44" i="6"/>
  <c r="E44" i="6"/>
  <c r="B43" i="6"/>
  <c r="E43" i="6"/>
  <c r="B42" i="6"/>
  <c r="E42" i="6"/>
  <c r="B41" i="6"/>
  <c r="E41" i="6"/>
  <c r="B40" i="6"/>
  <c r="E40" i="6"/>
  <c r="B39" i="6"/>
  <c r="E39" i="6"/>
  <c r="B38" i="6"/>
  <c r="E38" i="6"/>
  <c r="B37" i="6"/>
  <c r="E37" i="6"/>
  <c r="B36" i="6"/>
  <c r="E36" i="6"/>
  <c r="B35" i="6"/>
  <c r="E35" i="6"/>
  <c r="B34" i="6"/>
  <c r="E34" i="6"/>
  <c r="B33" i="6"/>
  <c r="E33" i="6"/>
  <c r="B32" i="6"/>
  <c r="E32" i="6"/>
  <c r="B31" i="6"/>
  <c r="E31" i="6"/>
  <c r="B30" i="6"/>
  <c r="E30" i="6"/>
  <c r="B29" i="6"/>
  <c r="E29" i="6"/>
  <c r="B28" i="6"/>
  <c r="E28" i="6"/>
  <c r="B27" i="6"/>
  <c r="E27" i="6"/>
  <c r="B26" i="6"/>
  <c r="E26" i="6"/>
  <c r="B25" i="6"/>
  <c r="E25" i="6"/>
  <c r="B24" i="6"/>
  <c r="E24" i="6"/>
  <c r="B23" i="6"/>
  <c r="E23" i="6"/>
  <c r="B22" i="6"/>
  <c r="E22" i="6"/>
  <c r="B21" i="6"/>
  <c r="E21" i="6"/>
  <c r="B20" i="6"/>
  <c r="E20" i="6"/>
  <c r="B19" i="6"/>
  <c r="E19" i="6"/>
  <c r="B18" i="6"/>
  <c r="E18" i="6"/>
  <c r="B17" i="6"/>
  <c r="E17" i="6"/>
  <c r="B16" i="6"/>
  <c r="E16" i="6"/>
  <c r="B15" i="6"/>
  <c r="E15" i="6"/>
  <c r="B14" i="6"/>
  <c r="E14" i="6"/>
  <c r="B13" i="6"/>
  <c r="E13" i="6"/>
  <c r="B12" i="6"/>
  <c r="E12" i="6"/>
  <c r="B11" i="6"/>
  <c r="E11" i="6"/>
  <c r="B10" i="6"/>
  <c r="E10" i="6"/>
  <c r="B9" i="6"/>
  <c r="E9" i="6"/>
  <c r="B8" i="6"/>
  <c r="E8" i="6"/>
  <c r="B7" i="6"/>
  <c r="E7" i="6"/>
  <c r="B6" i="6"/>
  <c r="E6" i="6"/>
  <c r="B5" i="6"/>
  <c r="E5" i="6"/>
  <c r="B4" i="6"/>
  <c r="E4" i="6"/>
  <c r="B3" i="6"/>
  <c r="E3" i="6"/>
  <c r="B96" i="5"/>
  <c r="E96" i="5"/>
  <c r="B95" i="5"/>
  <c r="E95" i="5"/>
  <c r="B94" i="5"/>
  <c r="E94" i="5"/>
  <c r="B93" i="5"/>
  <c r="E93" i="5"/>
  <c r="B92" i="5"/>
  <c r="E92" i="5"/>
  <c r="B91" i="5"/>
  <c r="E91" i="5"/>
  <c r="B90" i="5"/>
  <c r="E90" i="5"/>
  <c r="B89" i="5"/>
  <c r="E89" i="5"/>
  <c r="B88" i="5"/>
  <c r="E88" i="5"/>
  <c r="B87" i="5"/>
  <c r="E87" i="5"/>
  <c r="B86" i="5"/>
  <c r="E86" i="5"/>
  <c r="B85" i="5"/>
  <c r="E85" i="5"/>
  <c r="B84" i="5"/>
  <c r="E84" i="5"/>
  <c r="B83" i="5"/>
  <c r="E83" i="5"/>
  <c r="B82" i="5"/>
  <c r="E82" i="5"/>
  <c r="B81" i="5"/>
  <c r="E81" i="5"/>
  <c r="B80" i="5"/>
  <c r="E80" i="5"/>
  <c r="B79" i="5"/>
  <c r="E79" i="5"/>
  <c r="B78" i="5"/>
  <c r="E78" i="5"/>
  <c r="B77" i="5"/>
  <c r="E77" i="5"/>
  <c r="B76" i="5"/>
  <c r="E76" i="5"/>
  <c r="B75" i="5"/>
  <c r="E75" i="5"/>
  <c r="B74" i="5"/>
  <c r="E74" i="5"/>
  <c r="B73" i="5"/>
  <c r="E73" i="5"/>
  <c r="B72" i="5"/>
  <c r="E72" i="5"/>
  <c r="B71" i="5"/>
  <c r="E71" i="5"/>
  <c r="B70" i="5"/>
  <c r="E70" i="5"/>
  <c r="B69" i="5"/>
  <c r="E69" i="5"/>
  <c r="B68" i="5"/>
  <c r="E68" i="5"/>
  <c r="B67" i="5"/>
  <c r="E67" i="5"/>
  <c r="B66" i="5"/>
  <c r="E66" i="5"/>
  <c r="B65" i="5"/>
  <c r="E65" i="5"/>
  <c r="B64" i="5"/>
  <c r="E64" i="5"/>
  <c r="B63" i="5"/>
  <c r="E63" i="5"/>
  <c r="B62" i="5"/>
  <c r="E62" i="5"/>
  <c r="B61" i="5"/>
  <c r="E61" i="5"/>
  <c r="B60" i="5"/>
  <c r="E60" i="5"/>
  <c r="B59" i="5"/>
  <c r="E59" i="5"/>
  <c r="B58" i="5"/>
  <c r="E58" i="5"/>
  <c r="B57" i="5"/>
  <c r="E57" i="5"/>
  <c r="B56" i="5"/>
  <c r="E56" i="5"/>
  <c r="B55" i="5"/>
  <c r="E55" i="5"/>
  <c r="B54" i="5"/>
  <c r="E54" i="5"/>
  <c r="B53" i="5"/>
  <c r="E53" i="5"/>
  <c r="B52" i="5"/>
  <c r="E52" i="5"/>
  <c r="B51" i="5"/>
  <c r="E51" i="5"/>
  <c r="B50" i="5"/>
  <c r="E50" i="5"/>
  <c r="B49" i="5"/>
  <c r="E49" i="5"/>
  <c r="B48" i="5"/>
  <c r="E48" i="5"/>
  <c r="B47" i="5"/>
  <c r="E47" i="5"/>
  <c r="B46" i="5"/>
  <c r="E46" i="5"/>
  <c r="B45" i="5"/>
  <c r="E45" i="5"/>
  <c r="B44" i="5"/>
  <c r="E44" i="5"/>
  <c r="B43" i="5"/>
  <c r="E43" i="5"/>
  <c r="B42" i="5"/>
  <c r="E42" i="5"/>
  <c r="B41" i="5"/>
  <c r="E41" i="5"/>
  <c r="B40" i="5"/>
  <c r="E40" i="5"/>
  <c r="B39" i="5"/>
  <c r="E39" i="5"/>
  <c r="B38" i="5"/>
  <c r="E38" i="5"/>
  <c r="B37" i="5"/>
  <c r="E37" i="5"/>
  <c r="B36" i="5"/>
  <c r="E36" i="5"/>
  <c r="B35" i="5"/>
  <c r="E35" i="5"/>
  <c r="B34" i="5"/>
  <c r="E34" i="5"/>
  <c r="B33" i="5"/>
  <c r="E33" i="5"/>
  <c r="B32" i="5"/>
  <c r="E32" i="5"/>
  <c r="B31" i="5"/>
  <c r="E31" i="5"/>
  <c r="B30" i="5"/>
  <c r="E30" i="5"/>
  <c r="B29" i="5"/>
  <c r="E29" i="5"/>
  <c r="B28" i="5"/>
  <c r="E28" i="5"/>
  <c r="B27" i="5"/>
  <c r="E27" i="5"/>
  <c r="B26" i="5"/>
  <c r="E26" i="5"/>
  <c r="B25" i="5"/>
  <c r="E25" i="5"/>
  <c r="B24" i="5"/>
  <c r="E24" i="5"/>
  <c r="B23" i="5"/>
  <c r="E23" i="5"/>
  <c r="B22" i="5"/>
  <c r="E22" i="5"/>
  <c r="B21" i="5"/>
  <c r="E21" i="5"/>
  <c r="B20" i="5"/>
  <c r="E20" i="5"/>
  <c r="B19" i="5"/>
  <c r="E19" i="5"/>
  <c r="B18" i="5"/>
  <c r="E18" i="5"/>
  <c r="B17" i="5"/>
  <c r="E17" i="5"/>
  <c r="B16" i="5"/>
  <c r="E16" i="5"/>
  <c r="B15" i="5"/>
  <c r="E15" i="5"/>
  <c r="B14" i="5"/>
  <c r="E14" i="5"/>
  <c r="B13" i="5"/>
  <c r="E13" i="5"/>
  <c r="B12" i="5"/>
  <c r="E12" i="5"/>
  <c r="B11" i="5"/>
  <c r="E11" i="5"/>
  <c r="B10" i="5"/>
  <c r="E10" i="5"/>
  <c r="B9" i="5"/>
  <c r="E9" i="5"/>
  <c r="B8" i="5"/>
  <c r="E8" i="5"/>
  <c r="B7" i="5"/>
  <c r="E7" i="5"/>
  <c r="B6" i="5"/>
  <c r="E6" i="5"/>
  <c r="B5" i="5"/>
  <c r="E5" i="5"/>
  <c r="B4" i="5"/>
  <c r="E4" i="5"/>
  <c r="B3" i="5"/>
  <c r="E3" i="5"/>
  <c r="C62" i="10"/>
  <c r="C46" i="10"/>
  <c r="C78" i="10"/>
  <c r="C20" i="10"/>
  <c r="C68" i="10"/>
  <c r="C10" i="10"/>
  <c r="C26" i="10"/>
  <c r="C42" i="10"/>
  <c r="C58" i="10"/>
  <c r="C74" i="10"/>
  <c r="C30" i="10"/>
  <c r="C4" i="10"/>
  <c r="C22" i="10"/>
  <c r="C38" i="10"/>
  <c r="C54" i="10"/>
  <c r="C70" i="10"/>
  <c r="C36" i="10"/>
  <c r="C52" i="10"/>
  <c r="C6" i="10"/>
  <c r="C12" i="10"/>
  <c r="C28" i="10"/>
  <c r="C44" i="10"/>
  <c r="C60" i="10"/>
  <c r="C76" i="10"/>
  <c r="C14" i="10"/>
  <c r="D80" i="8"/>
  <c r="D96" i="8"/>
  <c r="D70" i="8"/>
  <c r="D86" i="8"/>
  <c r="D64" i="8"/>
  <c r="D60" i="8"/>
  <c r="D76" i="8"/>
  <c r="D92" i="8"/>
  <c r="C4" i="8"/>
  <c r="C8" i="8"/>
  <c r="C12" i="8"/>
  <c r="C16" i="8"/>
  <c r="C20" i="8"/>
  <c r="C24" i="8"/>
  <c r="C28" i="8"/>
  <c r="C32" i="8"/>
  <c r="C36" i="8"/>
  <c r="C40" i="8"/>
  <c r="C44" i="8"/>
  <c r="C48" i="8"/>
  <c r="C52" i="8"/>
  <c r="C56" i="8"/>
  <c r="D66" i="8"/>
  <c r="D82" i="8"/>
  <c r="D62" i="8"/>
  <c r="D78" i="8"/>
  <c r="D94" i="8"/>
  <c r="D16" i="7"/>
  <c r="D32" i="7"/>
  <c r="D48" i="7"/>
  <c r="D64" i="7"/>
  <c r="D80" i="7"/>
  <c r="D96" i="7"/>
  <c r="D12" i="7"/>
  <c r="D28" i="7"/>
  <c r="D44" i="7"/>
  <c r="D60" i="7"/>
  <c r="D76" i="7"/>
  <c r="D92" i="7"/>
  <c r="D8" i="7"/>
  <c r="D24" i="7"/>
  <c r="D40" i="7"/>
  <c r="D56" i="7"/>
  <c r="D72" i="7"/>
  <c r="D94" i="7"/>
  <c r="D4" i="7"/>
  <c r="D20" i="7"/>
  <c r="D36" i="7"/>
  <c r="D52" i="7"/>
  <c r="D68" i="7"/>
  <c r="D84" i="7"/>
  <c r="D94" i="5"/>
  <c r="D66" i="5"/>
  <c r="D62" i="5"/>
  <c r="D78" i="5"/>
  <c r="D50" i="5"/>
  <c r="D46" i="5"/>
  <c r="D34" i="5"/>
  <c r="D14" i="5"/>
  <c r="D82" i="5"/>
  <c r="D90" i="5"/>
  <c r="C82" i="5"/>
  <c r="D30" i="5"/>
  <c r="C66" i="5"/>
  <c r="D18" i="5"/>
  <c r="D74" i="5"/>
  <c r="C10" i="5"/>
  <c r="C26" i="5"/>
  <c r="C42" i="5"/>
  <c r="C58" i="5"/>
  <c r="C74" i="5"/>
  <c r="C90" i="5"/>
  <c r="D10" i="5"/>
  <c r="C22" i="5"/>
  <c r="C54" i="5"/>
  <c r="C70" i="5"/>
  <c r="C6" i="5"/>
  <c r="D22" i="5"/>
  <c r="D70" i="5"/>
  <c r="D86" i="5"/>
  <c r="D26" i="5"/>
  <c r="C38" i="5"/>
  <c r="C86" i="5"/>
  <c r="D38" i="5"/>
  <c r="D54" i="5"/>
  <c r="C18" i="5"/>
  <c r="C34" i="5"/>
  <c r="C50" i="5"/>
  <c r="D58" i="5"/>
  <c r="D42" i="5"/>
  <c r="C14" i="5"/>
  <c r="C30" i="5"/>
  <c r="C46" i="5"/>
  <c r="C62" i="5"/>
  <c r="C78" i="5"/>
  <c r="C94" i="5"/>
  <c r="C4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68" i="5"/>
  <c r="C72" i="5"/>
  <c r="C76" i="5"/>
  <c r="C80" i="5"/>
  <c r="C84" i="5"/>
  <c r="C88" i="5"/>
  <c r="C92" i="5"/>
  <c r="C96" i="5"/>
  <c r="D4" i="5"/>
  <c r="D8" i="5"/>
  <c r="D12" i="5"/>
  <c r="D16" i="5"/>
  <c r="D20" i="5"/>
  <c r="D24" i="5"/>
  <c r="D28" i="5"/>
  <c r="D32" i="5"/>
  <c r="D36" i="5"/>
  <c r="D40" i="5"/>
  <c r="D44" i="5"/>
  <c r="D48" i="5"/>
  <c r="D52" i="5"/>
  <c r="D56" i="5"/>
  <c r="D60" i="5"/>
  <c r="D64" i="5"/>
  <c r="D68" i="5"/>
  <c r="D72" i="5"/>
  <c r="D76" i="5"/>
  <c r="D80" i="5"/>
  <c r="D84" i="5"/>
  <c r="D88" i="5"/>
  <c r="D92" i="5"/>
  <c r="D96" i="5"/>
  <c r="D6" i="5"/>
  <c r="D61" i="6"/>
  <c r="D45" i="6"/>
  <c r="D77" i="6"/>
  <c r="D53" i="6"/>
  <c r="D67" i="6"/>
  <c r="D3" i="6"/>
  <c r="D85" i="6"/>
  <c r="D13" i="6"/>
  <c r="D35" i="6"/>
  <c r="D29" i="6"/>
  <c r="D69" i="6"/>
  <c r="D83" i="6"/>
  <c r="D21" i="6"/>
  <c r="D37" i="6"/>
  <c r="D51" i="6"/>
  <c r="D5" i="6"/>
  <c r="D19" i="6"/>
  <c r="D43" i="6"/>
  <c r="D59" i="6"/>
  <c r="D75" i="6"/>
  <c r="D91" i="6"/>
  <c r="D17" i="6"/>
  <c r="D33" i="6"/>
  <c r="D49" i="6"/>
  <c r="D65" i="6"/>
  <c r="D81" i="6"/>
  <c r="D11" i="6"/>
  <c r="D27" i="6"/>
  <c r="D7" i="6"/>
  <c r="D23" i="6"/>
  <c r="D39" i="6"/>
  <c r="D55" i="6"/>
  <c r="D71" i="6"/>
  <c r="D87" i="6"/>
  <c r="D93" i="6"/>
  <c r="D9" i="6"/>
  <c r="D25" i="6"/>
  <c r="D41" i="6"/>
  <c r="D57" i="6"/>
  <c r="D73" i="6"/>
  <c r="D89" i="6"/>
  <c r="D15" i="6"/>
  <c r="D31" i="6"/>
  <c r="D47" i="6"/>
  <c r="D63" i="6"/>
  <c r="D79" i="6"/>
  <c r="D95" i="6"/>
  <c r="C3" i="11"/>
  <c r="C5" i="11"/>
  <c r="C7" i="11"/>
  <c r="C9" i="11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37" i="11"/>
  <c r="C39" i="11"/>
  <c r="C41" i="11"/>
  <c r="C43" i="11"/>
  <c r="C45" i="11"/>
  <c r="C47" i="11"/>
  <c r="C49" i="11"/>
  <c r="C51" i="11"/>
  <c r="C53" i="11"/>
  <c r="C55" i="11"/>
  <c r="C57" i="11"/>
  <c r="C59" i="11"/>
  <c r="C61" i="11"/>
  <c r="C63" i="11"/>
  <c r="C65" i="11"/>
  <c r="C67" i="11"/>
  <c r="C69" i="11"/>
  <c r="C71" i="11"/>
  <c r="C73" i="11"/>
  <c r="C75" i="11"/>
  <c r="C77" i="11"/>
  <c r="C79" i="11"/>
  <c r="C81" i="11"/>
  <c r="C83" i="11"/>
  <c r="C85" i="11"/>
  <c r="C87" i="11"/>
  <c r="C89" i="11"/>
  <c r="C91" i="11"/>
  <c r="C93" i="11"/>
  <c r="C95" i="11"/>
  <c r="D5" i="11"/>
  <c r="D15" i="11"/>
  <c r="D25" i="11"/>
  <c r="D35" i="11"/>
  <c r="D45" i="11"/>
  <c r="D53" i="11"/>
  <c r="D65" i="11"/>
  <c r="D73" i="11"/>
  <c r="D83" i="11"/>
  <c r="D95" i="11"/>
  <c r="E3" i="11"/>
  <c r="E7" i="11"/>
  <c r="E9" i="11"/>
  <c r="E11" i="11"/>
  <c r="E13" i="11"/>
  <c r="E17" i="11"/>
  <c r="E19" i="11"/>
  <c r="E21" i="11"/>
  <c r="E23" i="11"/>
  <c r="E27" i="11"/>
  <c r="E29" i="11"/>
  <c r="E31" i="11"/>
  <c r="E33" i="11"/>
  <c r="E37" i="11"/>
  <c r="E39" i="11"/>
  <c r="E41" i="11"/>
  <c r="E43" i="11"/>
  <c r="E47" i="11"/>
  <c r="E49" i="11"/>
  <c r="E51" i="11"/>
  <c r="E55" i="11"/>
  <c r="E57" i="11"/>
  <c r="E59" i="11"/>
  <c r="E61" i="11"/>
  <c r="E63" i="11"/>
  <c r="E67" i="11"/>
  <c r="E69" i="11"/>
  <c r="E71" i="11"/>
  <c r="E75" i="11"/>
  <c r="E77" i="11"/>
  <c r="E79" i="11"/>
  <c r="E81" i="11"/>
  <c r="E85" i="11"/>
  <c r="E87" i="11"/>
  <c r="E89" i="11"/>
  <c r="E91" i="11"/>
  <c r="E93" i="11"/>
  <c r="C4" i="11"/>
  <c r="C6" i="11"/>
  <c r="C8" i="11"/>
  <c r="C10" i="11"/>
  <c r="C12" i="11"/>
  <c r="C14" i="11"/>
  <c r="C16" i="11"/>
  <c r="C18" i="11"/>
  <c r="C20" i="11"/>
  <c r="C22" i="11"/>
  <c r="C24" i="11"/>
  <c r="C26" i="11"/>
  <c r="C28" i="11"/>
  <c r="C30" i="11"/>
  <c r="C32" i="11"/>
  <c r="C34" i="11"/>
  <c r="C36" i="11"/>
  <c r="C38" i="11"/>
  <c r="C40" i="11"/>
  <c r="C42" i="11"/>
  <c r="C44" i="11"/>
  <c r="C46" i="11"/>
  <c r="C48" i="11"/>
  <c r="C50" i="11"/>
  <c r="C52" i="11"/>
  <c r="C54" i="11"/>
  <c r="C56" i="11"/>
  <c r="C58" i="11"/>
  <c r="C60" i="11"/>
  <c r="C62" i="11"/>
  <c r="C64" i="11"/>
  <c r="C66" i="11"/>
  <c r="C68" i="11"/>
  <c r="C70" i="11"/>
  <c r="C72" i="11"/>
  <c r="C74" i="11"/>
  <c r="C76" i="11"/>
  <c r="C78" i="11"/>
  <c r="C80" i="11"/>
  <c r="C82" i="11"/>
  <c r="C84" i="11"/>
  <c r="C86" i="11"/>
  <c r="C88" i="11"/>
  <c r="C90" i="11"/>
  <c r="C92" i="11"/>
  <c r="C94" i="11"/>
  <c r="C96" i="11"/>
  <c r="D4" i="11"/>
  <c r="D6" i="11"/>
  <c r="D8" i="11"/>
  <c r="D10" i="11"/>
  <c r="D12" i="11"/>
  <c r="D14" i="11"/>
  <c r="D16" i="11"/>
  <c r="D18" i="11"/>
  <c r="D20" i="11"/>
  <c r="D22" i="11"/>
  <c r="D24" i="11"/>
  <c r="D26" i="11"/>
  <c r="D28" i="11"/>
  <c r="D30" i="11"/>
  <c r="D32" i="11"/>
  <c r="D34" i="11"/>
  <c r="D36" i="11"/>
  <c r="D38" i="11"/>
  <c r="D40" i="11"/>
  <c r="D42" i="11"/>
  <c r="D44" i="11"/>
  <c r="D46" i="11"/>
  <c r="D48" i="11"/>
  <c r="D50" i="11"/>
  <c r="D52" i="11"/>
  <c r="D54" i="11"/>
  <c r="D56" i="11"/>
  <c r="D58" i="11"/>
  <c r="D60" i="11"/>
  <c r="D62" i="11"/>
  <c r="D64" i="11"/>
  <c r="D66" i="11"/>
  <c r="D68" i="11"/>
  <c r="D70" i="11"/>
  <c r="D72" i="11"/>
  <c r="D74" i="11"/>
  <c r="D76" i="11"/>
  <c r="D78" i="11"/>
  <c r="D80" i="11"/>
  <c r="D82" i="11"/>
  <c r="D84" i="11"/>
  <c r="D86" i="11"/>
  <c r="D88" i="11"/>
  <c r="D90" i="11"/>
  <c r="D92" i="11"/>
  <c r="D94" i="11"/>
  <c r="D96" i="11"/>
  <c r="C5" i="10"/>
  <c r="C11" i="10"/>
  <c r="C15" i="10"/>
  <c r="C21" i="10"/>
  <c r="C27" i="10"/>
  <c r="C31" i="10"/>
  <c r="C37" i="10"/>
  <c r="C41" i="10"/>
  <c r="C47" i="10"/>
  <c r="C51" i="10"/>
  <c r="C59" i="10"/>
  <c r="C63" i="10"/>
  <c r="C65" i="10"/>
  <c r="C69" i="10"/>
  <c r="C71" i="10"/>
  <c r="C75" i="10"/>
  <c r="C79" i="10"/>
  <c r="C81" i="10"/>
  <c r="C85" i="10"/>
  <c r="C87" i="10"/>
  <c r="C95" i="10"/>
  <c r="D3" i="10"/>
  <c r="D5" i="10"/>
  <c r="D7" i="10"/>
  <c r="D9" i="10"/>
  <c r="D11" i="10"/>
  <c r="D13" i="10"/>
  <c r="D15" i="10"/>
  <c r="D17" i="10"/>
  <c r="D19" i="10"/>
  <c r="D21" i="10"/>
  <c r="D23" i="10"/>
  <c r="D25" i="10"/>
  <c r="D27" i="10"/>
  <c r="D29" i="10"/>
  <c r="D31" i="10"/>
  <c r="D33" i="10"/>
  <c r="D35" i="10"/>
  <c r="D37" i="10"/>
  <c r="D39" i="10"/>
  <c r="D41" i="10"/>
  <c r="D43" i="10"/>
  <c r="D45" i="10"/>
  <c r="D47" i="10"/>
  <c r="D49" i="10"/>
  <c r="D51" i="10"/>
  <c r="D53" i="10"/>
  <c r="D55" i="10"/>
  <c r="D57" i="10"/>
  <c r="D59" i="10"/>
  <c r="D61" i="10"/>
  <c r="D63" i="10"/>
  <c r="D65" i="10"/>
  <c r="D67" i="10"/>
  <c r="D69" i="10"/>
  <c r="D71" i="10"/>
  <c r="D73" i="10"/>
  <c r="D75" i="10"/>
  <c r="D77" i="10"/>
  <c r="D79" i="10"/>
  <c r="D81" i="10"/>
  <c r="D83" i="10"/>
  <c r="D85" i="10"/>
  <c r="D87" i="10"/>
  <c r="D89" i="10"/>
  <c r="D91" i="10"/>
  <c r="D93" i="10"/>
  <c r="D95" i="10"/>
  <c r="C7" i="10"/>
  <c r="C17" i="10"/>
  <c r="C23" i="10"/>
  <c r="C33" i="10"/>
  <c r="C43" i="10"/>
  <c r="C55" i="10"/>
  <c r="C91" i="10"/>
  <c r="E3" i="10"/>
  <c r="E9" i="10"/>
  <c r="E13" i="10"/>
  <c r="E19" i="10"/>
  <c r="E25" i="10"/>
  <c r="E29" i="10"/>
  <c r="E35" i="10"/>
  <c r="E39" i="10"/>
  <c r="E45" i="10"/>
  <c r="E49" i="10"/>
  <c r="E53" i="10"/>
  <c r="E57" i="10"/>
  <c r="E61" i="10"/>
  <c r="E67" i="10"/>
  <c r="E73" i="10"/>
  <c r="E77" i="10"/>
  <c r="E83" i="10"/>
  <c r="E89" i="10"/>
  <c r="E93" i="10"/>
  <c r="C84" i="10"/>
  <c r="C86" i="10"/>
  <c r="C88" i="10"/>
  <c r="C90" i="10"/>
  <c r="C92" i="10"/>
  <c r="C94" i="10"/>
  <c r="C96" i="10"/>
  <c r="D4" i="10"/>
  <c r="D6" i="10"/>
  <c r="D8" i="10"/>
  <c r="D10" i="10"/>
  <c r="D12" i="10"/>
  <c r="D14" i="10"/>
  <c r="D16" i="10"/>
  <c r="D18" i="10"/>
  <c r="D20" i="10"/>
  <c r="D22" i="10"/>
  <c r="D24" i="10"/>
  <c r="D26" i="10"/>
  <c r="D28" i="10"/>
  <c r="D30" i="10"/>
  <c r="D32" i="10"/>
  <c r="D34" i="10"/>
  <c r="D36" i="10"/>
  <c r="D38" i="10"/>
  <c r="D40" i="10"/>
  <c r="D42" i="10"/>
  <c r="D44" i="10"/>
  <c r="D46" i="10"/>
  <c r="D48" i="10"/>
  <c r="D50" i="10"/>
  <c r="D52" i="10"/>
  <c r="D54" i="10"/>
  <c r="D56" i="10"/>
  <c r="D58" i="10"/>
  <c r="D60" i="10"/>
  <c r="D62" i="10"/>
  <c r="D64" i="10"/>
  <c r="D66" i="10"/>
  <c r="D68" i="10"/>
  <c r="D70" i="10"/>
  <c r="D72" i="10"/>
  <c r="D74" i="10"/>
  <c r="D76" i="10"/>
  <c r="D78" i="10"/>
  <c r="D80" i="10"/>
  <c r="D82" i="10"/>
  <c r="D84" i="10"/>
  <c r="D86" i="10"/>
  <c r="D88" i="10"/>
  <c r="D90" i="10"/>
  <c r="D92" i="10"/>
  <c r="D94" i="10"/>
  <c r="D96" i="10"/>
  <c r="C3" i="9"/>
  <c r="C5" i="9"/>
  <c r="C7" i="9"/>
  <c r="C9" i="9"/>
  <c r="C11" i="9"/>
  <c r="C13" i="9"/>
  <c r="C15" i="9"/>
  <c r="C17" i="9"/>
  <c r="C19" i="9"/>
  <c r="C21" i="9"/>
  <c r="C23" i="9"/>
  <c r="C25" i="9"/>
  <c r="C27" i="9"/>
  <c r="C29" i="9"/>
  <c r="C31" i="9"/>
  <c r="C33" i="9"/>
  <c r="C35" i="9"/>
  <c r="C37" i="9"/>
  <c r="C39" i="9"/>
  <c r="C41" i="9"/>
  <c r="C43" i="9"/>
  <c r="C45" i="9"/>
  <c r="C47" i="9"/>
  <c r="C49" i="9"/>
  <c r="C51" i="9"/>
  <c r="C53" i="9"/>
  <c r="C55" i="9"/>
  <c r="C57" i="9"/>
  <c r="C59" i="9"/>
  <c r="C61" i="9"/>
  <c r="C63" i="9"/>
  <c r="C65" i="9"/>
  <c r="C67" i="9"/>
  <c r="C69" i="9"/>
  <c r="C71" i="9"/>
  <c r="C73" i="9"/>
  <c r="C75" i="9"/>
  <c r="C77" i="9"/>
  <c r="C79" i="9"/>
  <c r="C81" i="9"/>
  <c r="C83" i="9"/>
  <c r="C85" i="9"/>
  <c r="C87" i="9"/>
  <c r="C89" i="9"/>
  <c r="C91" i="9"/>
  <c r="C93" i="9"/>
  <c r="C95" i="9"/>
  <c r="D7" i="9"/>
  <c r="D15" i="9"/>
  <c r="D23" i="9"/>
  <c r="D33" i="9"/>
  <c r="D39" i="9"/>
  <c r="D45" i="9"/>
  <c r="D47" i="9"/>
  <c r="D51" i="9"/>
  <c r="D53" i="9"/>
  <c r="D55" i="9"/>
  <c r="D57" i="9"/>
  <c r="D59" i="9"/>
  <c r="D61" i="9"/>
  <c r="D65" i="9"/>
  <c r="D67" i="9"/>
  <c r="D73" i="9"/>
  <c r="D77" i="9"/>
  <c r="D79" i="9"/>
  <c r="D81" i="9"/>
  <c r="D83" i="9"/>
  <c r="D85" i="9"/>
  <c r="D87" i="9"/>
  <c r="D89" i="9"/>
  <c r="D91" i="9"/>
  <c r="D93" i="9"/>
  <c r="D95" i="9"/>
  <c r="E3" i="9"/>
  <c r="E5" i="9"/>
  <c r="E9" i="9"/>
  <c r="E11" i="9"/>
  <c r="E13" i="9"/>
  <c r="E17" i="9"/>
  <c r="E19" i="9"/>
  <c r="E21" i="9"/>
  <c r="E25" i="9"/>
  <c r="E27" i="9"/>
  <c r="E29" i="9"/>
  <c r="E31" i="9"/>
  <c r="E35" i="9"/>
  <c r="E37" i="9"/>
  <c r="E41" i="9"/>
  <c r="E43" i="9"/>
  <c r="E49" i="9"/>
  <c r="E63" i="9"/>
  <c r="E69" i="9"/>
  <c r="E71" i="9"/>
  <c r="E75" i="9"/>
  <c r="C4" i="9"/>
  <c r="C6" i="9"/>
  <c r="C8" i="9"/>
  <c r="C10" i="9"/>
  <c r="C12" i="9"/>
  <c r="C14" i="9"/>
  <c r="C16" i="9"/>
  <c r="C18" i="9"/>
  <c r="C20" i="9"/>
  <c r="C22" i="9"/>
  <c r="C24" i="9"/>
  <c r="C26" i="9"/>
  <c r="C28" i="9"/>
  <c r="C30" i="9"/>
  <c r="C32" i="9"/>
  <c r="C34" i="9"/>
  <c r="C36" i="9"/>
  <c r="C38" i="9"/>
  <c r="C40" i="9"/>
  <c r="C42" i="9"/>
  <c r="C44" i="9"/>
  <c r="C46" i="9"/>
  <c r="C48" i="9"/>
  <c r="C50" i="9"/>
  <c r="C52" i="9"/>
  <c r="C54" i="9"/>
  <c r="C56" i="9"/>
  <c r="C58" i="9"/>
  <c r="C60" i="9"/>
  <c r="C62" i="9"/>
  <c r="C64" i="9"/>
  <c r="C66" i="9"/>
  <c r="C68" i="9"/>
  <c r="C70" i="9"/>
  <c r="C72" i="9"/>
  <c r="C74" i="9"/>
  <c r="C76" i="9"/>
  <c r="C78" i="9"/>
  <c r="C80" i="9"/>
  <c r="C82" i="9"/>
  <c r="C84" i="9"/>
  <c r="C86" i="9"/>
  <c r="C88" i="9"/>
  <c r="C90" i="9"/>
  <c r="C92" i="9"/>
  <c r="C94" i="9"/>
  <c r="C96" i="9"/>
  <c r="D4" i="9"/>
  <c r="D6" i="9"/>
  <c r="D8" i="9"/>
  <c r="D10" i="9"/>
  <c r="D12" i="9"/>
  <c r="D14" i="9"/>
  <c r="D16" i="9"/>
  <c r="D18" i="9"/>
  <c r="D20" i="9"/>
  <c r="D22" i="9"/>
  <c r="D24" i="9"/>
  <c r="D26" i="9"/>
  <c r="D28" i="9"/>
  <c r="D30" i="9"/>
  <c r="D32" i="9"/>
  <c r="D34" i="9"/>
  <c r="D36" i="9"/>
  <c r="D38" i="9"/>
  <c r="D40" i="9"/>
  <c r="D42" i="9"/>
  <c r="D44" i="9"/>
  <c r="D46" i="9"/>
  <c r="D48" i="9"/>
  <c r="D50" i="9"/>
  <c r="D52" i="9"/>
  <c r="D54" i="9"/>
  <c r="D56" i="9"/>
  <c r="D58" i="9"/>
  <c r="D60" i="9"/>
  <c r="D62" i="9"/>
  <c r="D64" i="9"/>
  <c r="D66" i="9"/>
  <c r="D68" i="9"/>
  <c r="D70" i="9"/>
  <c r="D72" i="9"/>
  <c r="D74" i="9"/>
  <c r="D76" i="9"/>
  <c r="D78" i="9"/>
  <c r="D80" i="9"/>
  <c r="D82" i="9"/>
  <c r="D84" i="9"/>
  <c r="D86" i="9"/>
  <c r="D88" i="9"/>
  <c r="D90" i="9"/>
  <c r="D92" i="9"/>
  <c r="D94" i="9"/>
  <c r="D96" i="9"/>
  <c r="C3" i="8"/>
  <c r="C5" i="8"/>
  <c r="C7" i="8"/>
  <c r="C9" i="8"/>
  <c r="C11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C67" i="8"/>
  <c r="C69" i="8"/>
  <c r="C71" i="8"/>
  <c r="C73" i="8"/>
  <c r="C75" i="8"/>
  <c r="C77" i="8"/>
  <c r="C79" i="8"/>
  <c r="C81" i="8"/>
  <c r="C83" i="8"/>
  <c r="C85" i="8"/>
  <c r="C87" i="8"/>
  <c r="C89" i="8"/>
  <c r="C91" i="8"/>
  <c r="C93" i="8"/>
  <c r="C95" i="8"/>
  <c r="D3" i="8"/>
  <c r="D5" i="8"/>
  <c r="D7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3" i="8"/>
  <c r="D65" i="8"/>
  <c r="D67" i="8"/>
  <c r="D69" i="8"/>
  <c r="D71" i="8"/>
  <c r="D73" i="8"/>
  <c r="D75" i="8"/>
  <c r="D77" i="8"/>
  <c r="D79" i="8"/>
  <c r="D81" i="8"/>
  <c r="D83" i="8"/>
  <c r="D85" i="8"/>
  <c r="D87" i="8"/>
  <c r="D89" i="8"/>
  <c r="D91" i="8"/>
  <c r="D93" i="8"/>
  <c r="D95" i="8"/>
  <c r="C58" i="8"/>
  <c r="C60" i="8"/>
  <c r="C62" i="8"/>
  <c r="C64" i="8"/>
  <c r="C66" i="8"/>
  <c r="C68" i="8"/>
  <c r="C70" i="8"/>
  <c r="C72" i="8"/>
  <c r="C74" i="8"/>
  <c r="C76" i="8"/>
  <c r="C78" i="8"/>
  <c r="C80" i="8"/>
  <c r="C82" i="8"/>
  <c r="C84" i="8"/>
  <c r="C86" i="8"/>
  <c r="C88" i="8"/>
  <c r="C90" i="8"/>
  <c r="C92" i="8"/>
  <c r="C94" i="8"/>
  <c r="C96" i="8"/>
  <c r="C9" i="7"/>
  <c r="C19" i="7"/>
  <c r="C25" i="7"/>
  <c r="C35" i="7"/>
  <c r="C43" i="7"/>
  <c r="C53" i="7"/>
  <c r="C65" i="7"/>
  <c r="C77" i="7"/>
  <c r="C89" i="7"/>
  <c r="C7" i="7"/>
  <c r="C17" i="7"/>
  <c r="C27" i="7"/>
  <c r="C37" i="7"/>
  <c r="C47" i="7"/>
  <c r="C55" i="7"/>
  <c r="C63" i="7"/>
  <c r="C71" i="7"/>
  <c r="C87" i="7"/>
  <c r="D7" i="7"/>
  <c r="D11" i="7"/>
  <c r="D15" i="7"/>
  <c r="D23" i="7"/>
  <c r="D27" i="7"/>
  <c r="D29" i="7"/>
  <c r="D33" i="7"/>
  <c r="D35" i="7"/>
  <c r="D37" i="7"/>
  <c r="D39" i="7"/>
  <c r="D41" i="7"/>
  <c r="D43" i="7"/>
  <c r="D45" i="7"/>
  <c r="D47" i="7"/>
  <c r="D49" i="7"/>
  <c r="D51" i="7"/>
  <c r="D53" i="7"/>
  <c r="D55" i="7"/>
  <c r="D57" i="7"/>
  <c r="D59" i="7"/>
  <c r="D61" i="7"/>
  <c r="D63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5" i="7"/>
  <c r="C5" i="7"/>
  <c r="C15" i="7"/>
  <c r="C31" i="7"/>
  <c r="C41" i="7"/>
  <c r="C51" i="7"/>
  <c r="C59" i="7"/>
  <c r="C67" i="7"/>
  <c r="C75" i="7"/>
  <c r="C81" i="7"/>
  <c r="C85" i="7"/>
  <c r="C91" i="7"/>
  <c r="D3" i="7"/>
  <c r="D5" i="7"/>
  <c r="D9" i="7"/>
  <c r="D13" i="7"/>
  <c r="D17" i="7"/>
  <c r="D19" i="7"/>
  <c r="D21" i="7"/>
  <c r="D25" i="7"/>
  <c r="D31" i="7"/>
  <c r="E3" i="7"/>
  <c r="E11" i="7"/>
  <c r="E13" i="7"/>
  <c r="E21" i="7"/>
  <c r="E23" i="7"/>
  <c r="E29" i="7"/>
  <c r="E33" i="7"/>
  <c r="E39" i="7"/>
  <c r="E45" i="7"/>
  <c r="E49" i="7"/>
  <c r="E57" i="7"/>
  <c r="E61" i="7"/>
  <c r="E69" i="7"/>
  <c r="E73" i="7"/>
  <c r="E79" i="7"/>
  <c r="E83" i="7"/>
  <c r="E93" i="7"/>
  <c r="E95" i="7"/>
  <c r="C4" i="7"/>
  <c r="C6" i="7"/>
  <c r="C8" i="7"/>
  <c r="C10" i="7"/>
  <c r="C12" i="7"/>
  <c r="C14" i="7"/>
  <c r="C16" i="7"/>
  <c r="C18" i="7"/>
  <c r="C20" i="7"/>
  <c r="C22" i="7"/>
  <c r="C24" i="7"/>
  <c r="C26" i="7"/>
  <c r="C28" i="7"/>
  <c r="C30" i="7"/>
  <c r="C32" i="7"/>
  <c r="C34" i="7"/>
  <c r="C36" i="7"/>
  <c r="C38" i="7"/>
  <c r="C40" i="7"/>
  <c r="C42" i="7"/>
  <c r="C44" i="7"/>
  <c r="C46" i="7"/>
  <c r="C48" i="7"/>
  <c r="C50" i="7"/>
  <c r="C52" i="7"/>
  <c r="C54" i="7"/>
  <c r="C56" i="7"/>
  <c r="C58" i="7"/>
  <c r="C60" i="7"/>
  <c r="C62" i="7"/>
  <c r="C64" i="7"/>
  <c r="C66" i="7"/>
  <c r="C68" i="7"/>
  <c r="C70" i="7"/>
  <c r="C72" i="7"/>
  <c r="C74" i="7"/>
  <c r="C76" i="7"/>
  <c r="C78" i="7"/>
  <c r="C80" i="7"/>
  <c r="C82" i="7"/>
  <c r="C84" i="7"/>
  <c r="C86" i="7"/>
  <c r="C88" i="7"/>
  <c r="C90" i="7"/>
  <c r="C92" i="7"/>
  <c r="C94" i="7"/>
  <c r="C96" i="7"/>
  <c r="C3" i="6"/>
  <c r="C5" i="6"/>
  <c r="C7" i="6"/>
  <c r="C9" i="6"/>
  <c r="C11" i="6"/>
  <c r="C13" i="6"/>
  <c r="C15" i="6"/>
  <c r="C17" i="6"/>
  <c r="C19" i="6"/>
  <c r="C21" i="6"/>
  <c r="C23" i="6"/>
  <c r="C25" i="6"/>
  <c r="C27" i="6"/>
  <c r="C29" i="6"/>
  <c r="C31" i="6"/>
  <c r="C33" i="6"/>
  <c r="C35" i="6"/>
  <c r="C37" i="6"/>
  <c r="C39" i="6"/>
  <c r="C41" i="6"/>
  <c r="C43" i="6"/>
  <c r="C45" i="6"/>
  <c r="C47" i="6"/>
  <c r="C49" i="6"/>
  <c r="C51" i="6"/>
  <c r="C53" i="6"/>
  <c r="C55" i="6"/>
  <c r="C57" i="6"/>
  <c r="C59" i="6"/>
  <c r="C61" i="6"/>
  <c r="C63" i="6"/>
  <c r="C65" i="6"/>
  <c r="C67" i="6"/>
  <c r="C69" i="6"/>
  <c r="C71" i="6"/>
  <c r="C73" i="6"/>
  <c r="C75" i="6"/>
  <c r="C77" i="6"/>
  <c r="C79" i="6"/>
  <c r="C81" i="6"/>
  <c r="C83" i="6"/>
  <c r="C85" i="6"/>
  <c r="C87" i="6"/>
  <c r="C89" i="6"/>
  <c r="C91" i="6"/>
  <c r="C93" i="6"/>
  <c r="C95" i="6"/>
  <c r="C4" i="6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2" i="6"/>
  <c r="C74" i="6"/>
  <c r="C76" i="6"/>
  <c r="C78" i="6"/>
  <c r="C80" i="6"/>
  <c r="C82" i="6"/>
  <c r="C84" i="6"/>
  <c r="C86" i="6"/>
  <c r="C88" i="6"/>
  <c r="C90" i="6"/>
  <c r="C92" i="6"/>
  <c r="C94" i="6"/>
  <c r="C96" i="6"/>
  <c r="D4" i="6"/>
  <c r="D6" i="6"/>
  <c r="D8" i="6"/>
  <c r="D10" i="6"/>
  <c r="D12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86" i="6"/>
  <c r="D88" i="6"/>
  <c r="D90" i="6"/>
  <c r="D92" i="6"/>
  <c r="D94" i="6"/>
  <c r="D96" i="6"/>
  <c r="C3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1" i="5"/>
  <c r="C33" i="5"/>
  <c r="C35" i="5"/>
  <c r="C37" i="5"/>
  <c r="C39" i="5"/>
  <c r="C41" i="5"/>
  <c r="C43" i="5"/>
  <c r="C45" i="5"/>
  <c r="C47" i="5"/>
  <c r="C49" i="5"/>
  <c r="C51" i="5"/>
  <c r="C53" i="5"/>
  <c r="C55" i="5"/>
  <c r="C57" i="5"/>
  <c r="C59" i="5"/>
  <c r="C61" i="5"/>
  <c r="C63" i="5"/>
  <c r="C65" i="5"/>
  <c r="C67" i="5"/>
  <c r="C69" i="5"/>
  <c r="C71" i="5"/>
  <c r="C73" i="5"/>
  <c r="C75" i="5"/>
  <c r="C77" i="5"/>
  <c r="C79" i="5"/>
  <c r="C81" i="5"/>
  <c r="C83" i="5"/>
  <c r="C85" i="5"/>
  <c r="C87" i="5"/>
  <c r="C89" i="5"/>
  <c r="C91" i="5"/>
  <c r="C93" i="5"/>
  <c r="C95" i="5"/>
  <c r="D3" i="5"/>
  <c r="D5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B3" i="2"/>
  <c r="E3" i="2"/>
  <c r="B4" i="2"/>
  <c r="E4" i="2"/>
  <c r="B5" i="2"/>
  <c r="C5" i="2"/>
  <c r="B6" i="2"/>
  <c r="C6" i="2"/>
  <c r="B7" i="2"/>
  <c r="E7" i="2"/>
  <c r="B8" i="2"/>
  <c r="E8" i="2"/>
  <c r="B9" i="2"/>
  <c r="E9" i="2"/>
  <c r="B10" i="2"/>
  <c r="E10" i="2"/>
  <c r="B11" i="2"/>
  <c r="E11" i="2"/>
  <c r="B12" i="2"/>
  <c r="E12" i="2"/>
  <c r="B13" i="2"/>
  <c r="C13" i="2"/>
  <c r="B14" i="2"/>
  <c r="C14" i="2"/>
  <c r="B15" i="2"/>
  <c r="E15" i="2"/>
  <c r="B16" i="2"/>
  <c r="E16" i="2"/>
  <c r="B17" i="2"/>
  <c r="E17" i="2"/>
  <c r="B18" i="2"/>
  <c r="E18" i="2"/>
  <c r="B19" i="2"/>
  <c r="E19" i="2"/>
  <c r="B20" i="2"/>
  <c r="E20" i="2"/>
  <c r="B21" i="2"/>
  <c r="C21" i="2"/>
  <c r="B22" i="2"/>
  <c r="C22" i="2"/>
  <c r="B23" i="2"/>
  <c r="E23" i="2"/>
  <c r="B24" i="2"/>
  <c r="E24" i="2"/>
  <c r="B25" i="2"/>
  <c r="E25" i="2"/>
  <c r="B26" i="2"/>
  <c r="E26" i="2"/>
  <c r="B27" i="2"/>
  <c r="C27" i="2"/>
  <c r="B28" i="2"/>
  <c r="E28" i="2"/>
  <c r="B29" i="2"/>
  <c r="C29" i="2"/>
  <c r="B30" i="2"/>
  <c r="C30" i="2"/>
  <c r="B31" i="2"/>
  <c r="E31" i="2"/>
  <c r="B32" i="2"/>
  <c r="E32" i="2"/>
  <c r="B33" i="2"/>
  <c r="E33" i="2"/>
  <c r="B34" i="2"/>
  <c r="E34" i="2"/>
  <c r="B35" i="2"/>
  <c r="E35" i="2"/>
  <c r="B36" i="2"/>
  <c r="E36" i="2"/>
  <c r="B37" i="2"/>
  <c r="C37" i="2"/>
  <c r="B38" i="2"/>
  <c r="C38" i="2"/>
  <c r="B39" i="2"/>
  <c r="E39" i="2"/>
  <c r="B40" i="2"/>
  <c r="E40" i="2"/>
  <c r="B41" i="2"/>
  <c r="E41" i="2"/>
  <c r="B42" i="2"/>
  <c r="E42" i="2"/>
  <c r="B43" i="2"/>
  <c r="E43" i="2"/>
  <c r="B44" i="2"/>
  <c r="E44" i="2"/>
  <c r="B45" i="2"/>
  <c r="C45" i="2"/>
  <c r="B46" i="2"/>
  <c r="C46" i="2"/>
  <c r="B47" i="2"/>
  <c r="E47" i="2"/>
  <c r="B48" i="2"/>
  <c r="E48" i="2"/>
  <c r="B49" i="2"/>
  <c r="E49" i="2"/>
  <c r="B50" i="2"/>
  <c r="E50" i="2"/>
  <c r="B51" i="2"/>
  <c r="E51" i="2"/>
  <c r="B52" i="2"/>
  <c r="C52" i="2"/>
  <c r="B53" i="2"/>
  <c r="C53" i="2"/>
  <c r="B54" i="2"/>
  <c r="C54" i="2"/>
  <c r="B55" i="2"/>
  <c r="E55" i="2"/>
  <c r="B56" i="2"/>
  <c r="E56" i="2"/>
  <c r="B57" i="2"/>
  <c r="E57" i="2"/>
  <c r="B58" i="2"/>
  <c r="E58" i="2"/>
  <c r="B59" i="2"/>
  <c r="E59" i="2"/>
  <c r="B60" i="2"/>
  <c r="E60" i="2"/>
  <c r="B61" i="2"/>
  <c r="C61" i="2"/>
  <c r="B62" i="2"/>
  <c r="C62" i="2"/>
  <c r="B63" i="2"/>
  <c r="E63" i="2"/>
  <c r="B64" i="2"/>
  <c r="E64" i="2"/>
  <c r="B65" i="2"/>
  <c r="E65" i="2"/>
  <c r="B66" i="2"/>
  <c r="C66" i="2"/>
  <c r="B67" i="2"/>
  <c r="E67" i="2"/>
  <c r="B68" i="2"/>
  <c r="E68" i="2"/>
  <c r="B69" i="2"/>
  <c r="C69" i="2"/>
  <c r="B70" i="2"/>
  <c r="C70" i="2"/>
  <c r="B71" i="2"/>
  <c r="E71" i="2"/>
  <c r="B72" i="2"/>
  <c r="E72" i="2"/>
  <c r="B73" i="2"/>
  <c r="E73" i="2"/>
  <c r="B74" i="2"/>
  <c r="E74" i="2"/>
  <c r="B75" i="2"/>
  <c r="E75" i="2"/>
  <c r="B76" i="2"/>
  <c r="E76" i="2"/>
  <c r="B77" i="2"/>
  <c r="C77" i="2"/>
  <c r="B78" i="2"/>
  <c r="C78" i="2"/>
  <c r="B79" i="2"/>
  <c r="E79" i="2"/>
  <c r="B80" i="2"/>
  <c r="E80" i="2"/>
  <c r="B81" i="2"/>
  <c r="E81" i="2"/>
  <c r="B82" i="2"/>
  <c r="E82" i="2"/>
  <c r="B83" i="2"/>
  <c r="E83" i="2"/>
  <c r="B84" i="2"/>
  <c r="E84" i="2"/>
  <c r="B85" i="2"/>
  <c r="C85" i="2"/>
  <c r="B86" i="2"/>
  <c r="C86" i="2"/>
  <c r="B87" i="2"/>
  <c r="E87" i="2"/>
  <c r="B88" i="2"/>
  <c r="E88" i="2"/>
  <c r="B89" i="2"/>
  <c r="E89" i="2"/>
  <c r="B90" i="2"/>
  <c r="E90" i="2"/>
  <c r="B91" i="2"/>
  <c r="C91" i="2"/>
  <c r="B92" i="2"/>
  <c r="E92" i="2"/>
  <c r="B93" i="2"/>
  <c r="C93" i="2"/>
  <c r="B94" i="2"/>
  <c r="C94" i="2"/>
  <c r="B95" i="2"/>
  <c r="E95" i="2"/>
  <c r="B2" i="2"/>
  <c r="C2" i="2"/>
  <c r="E2" i="2"/>
  <c r="C90" i="2"/>
  <c r="C76" i="2"/>
  <c r="C65" i="2"/>
  <c r="C51" i="2"/>
  <c r="C40" i="2"/>
  <c r="C26" i="2"/>
  <c r="C12" i="2"/>
  <c r="D88" i="2"/>
  <c r="D56" i="2"/>
  <c r="D24" i="2"/>
  <c r="E91" i="2"/>
  <c r="E77" i="2"/>
  <c r="E66" i="2"/>
  <c r="E52" i="2"/>
  <c r="E38" i="2"/>
  <c r="E27" i="2"/>
  <c r="E13" i="2"/>
  <c r="C89" i="2"/>
  <c r="C75" i="2"/>
  <c r="C64" i="2"/>
  <c r="C50" i="2"/>
  <c r="C36" i="2"/>
  <c r="C25" i="2"/>
  <c r="C11" i="2"/>
  <c r="D81" i="2"/>
  <c r="D49" i="2"/>
  <c r="D17" i="2"/>
  <c r="E62" i="2"/>
  <c r="E37" i="2"/>
  <c r="C88" i="2"/>
  <c r="C74" i="2"/>
  <c r="C60" i="2"/>
  <c r="C49" i="2"/>
  <c r="C35" i="2"/>
  <c r="C24" i="2"/>
  <c r="C10" i="2"/>
  <c r="D80" i="2"/>
  <c r="D48" i="2"/>
  <c r="D16" i="2"/>
  <c r="E86" i="2"/>
  <c r="E61" i="2"/>
  <c r="E22" i="2"/>
  <c r="C84" i="2"/>
  <c r="C73" i="2"/>
  <c r="C59" i="2"/>
  <c r="C48" i="2"/>
  <c r="C34" i="2"/>
  <c r="C20" i="2"/>
  <c r="C9" i="2"/>
  <c r="D73" i="2"/>
  <c r="D41" i="2"/>
  <c r="D9" i="2"/>
  <c r="E85" i="2"/>
  <c r="E46" i="2"/>
  <c r="E21" i="2"/>
  <c r="C83" i="2"/>
  <c r="C72" i="2"/>
  <c r="C58" i="2"/>
  <c r="C44" i="2"/>
  <c r="C33" i="2"/>
  <c r="C19" i="2"/>
  <c r="C8" i="2"/>
  <c r="D72" i="2"/>
  <c r="D40" i="2"/>
  <c r="D8" i="2"/>
  <c r="E70" i="2"/>
  <c r="E45" i="2"/>
  <c r="E6" i="2"/>
  <c r="D2" i="2"/>
  <c r="C82" i="2"/>
  <c r="C68" i="2"/>
  <c r="C57" i="2"/>
  <c r="C43" i="2"/>
  <c r="C32" i="2"/>
  <c r="C18" i="2"/>
  <c r="C4" i="2"/>
  <c r="D65" i="2"/>
  <c r="D33" i="2"/>
  <c r="E94" i="2"/>
  <c r="E69" i="2"/>
  <c r="E30" i="2"/>
  <c r="E5" i="2"/>
  <c r="C92" i="2"/>
  <c r="C81" i="2"/>
  <c r="C67" i="2"/>
  <c r="C56" i="2"/>
  <c r="C42" i="2"/>
  <c r="C28" i="2"/>
  <c r="C17" i="2"/>
  <c r="C3" i="2"/>
  <c r="D64" i="2"/>
  <c r="D32" i="2"/>
  <c r="E93" i="2"/>
  <c r="E54" i="2"/>
  <c r="E29" i="2"/>
  <c r="C80" i="2"/>
  <c r="C41" i="2"/>
  <c r="C16" i="2"/>
  <c r="D89" i="2"/>
  <c r="D57" i="2"/>
  <c r="D25" i="2"/>
  <c r="E78" i="2"/>
  <c r="E53" i="2"/>
  <c r="E14" i="2"/>
  <c r="D94" i="2"/>
  <c r="D86" i="2"/>
  <c r="D78" i="2"/>
  <c r="D70" i="2"/>
  <c r="D62" i="2"/>
  <c r="D54" i="2"/>
  <c r="D46" i="2"/>
  <c r="D38" i="2"/>
  <c r="D30" i="2"/>
  <c r="D22" i="2"/>
  <c r="D14" i="2"/>
  <c r="D6" i="2"/>
  <c r="C95" i="2"/>
  <c r="C87" i="2"/>
  <c r="C79" i="2"/>
  <c r="C71" i="2"/>
  <c r="C63" i="2"/>
  <c r="C55" i="2"/>
  <c r="C47" i="2"/>
  <c r="C39" i="2"/>
  <c r="C31" i="2"/>
  <c r="C23" i="2"/>
  <c r="C15" i="2"/>
  <c r="C7" i="2"/>
  <c r="D92" i="2"/>
  <c r="D84" i="2"/>
  <c r="D76" i="2"/>
  <c r="D68" i="2"/>
  <c r="D60" i="2"/>
  <c r="D52" i="2"/>
  <c r="D44" i="2"/>
  <c r="D36" i="2"/>
  <c r="D28" i="2"/>
  <c r="D20" i="2"/>
  <c r="D12" i="2"/>
  <c r="D4" i="2"/>
  <c r="D95" i="2"/>
  <c r="D87" i="2"/>
  <c r="D79" i="2"/>
  <c r="D71" i="2"/>
  <c r="D63" i="2"/>
  <c r="D55" i="2"/>
  <c r="D47" i="2"/>
  <c r="D39" i="2"/>
  <c r="D31" i="2"/>
  <c r="D23" i="2"/>
  <c r="D15" i="2"/>
  <c r="D7" i="2"/>
  <c r="D93" i="2"/>
  <c r="D85" i="2"/>
  <c r="D77" i="2"/>
  <c r="D69" i="2"/>
  <c r="D61" i="2"/>
  <c r="D53" i="2"/>
  <c r="D45" i="2"/>
  <c r="D37" i="2"/>
  <c r="D29" i="2"/>
  <c r="D21" i="2"/>
  <c r="D13" i="2"/>
  <c r="D5" i="2"/>
  <c r="D91" i="2"/>
  <c r="D83" i="2"/>
  <c r="D75" i="2"/>
  <c r="D67" i="2"/>
  <c r="D59" i="2"/>
  <c r="D51" i="2"/>
  <c r="D43" i="2"/>
  <c r="D35" i="2"/>
  <c r="D27" i="2"/>
  <c r="D19" i="2"/>
  <c r="D11" i="2"/>
  <c r="D3" i="2"/>
  <c r="D90" i="2"/>
  <c r="D82" i="2"/>
  <c r="D74" i="2"/>
  <c r="D66" i="2"/>
  <c r="D58" i="2"/>
  <c r="D50" i="2"/>
  <c r="D42" i="2"/>
  <c r="D34" i="2"/>
  <c r="D26" i="2"/>
  <c r="D18" i="2"/>
  <c r="D10" i="2"/>
</calcChain>
</file>

<file path=xl/sharedStrings.xml><?xml version="1.0" encoding="utf-8"?>
<sst xmlns="http://schemas.openxmlformats.org/spreadsheetml/2006/main" count="719" uniqueCount="302">
  <si>
    <t>RB</t>
  </si>
  <si>
    <t>Broj indeksa</t>
  </si>
  <si>
    <t>Prezime</t>
  </si>
  <si>
    <t>Ime</t>
  </si>
  <si>
    <t>tip studija</t>
  </si>
  <si>
    <t>2018/2026</t>
  </si>
  <si>
    <t>Alispahić</t>
  </si>
  <si>
    <t>Alden</t>
  </si>
  <si>
    <t>osnovne strukovne studije</t>
  </si>
  <si>
    <t>2018/2509</t>
  </si>
  <si>
    <t>Antić</t>
  </si>
  <si>
    <t>Pavle</t>
  </si>
  <si>
    <t>2018/2510</t>
  </si>
  <si>
    <t>Bajić</t>
  </si>
  <si>
    <t>Miloš</t>
  </si>
  <si>
    <t>2017/2057</t>
  </si>
  <si>
    <t>Baša</t>
  </si>
  <si>
    <t>Janoš</t>
  </si>
  <si>
    <t>2018/2036</t>
  </si>
  <si>
    <t>Blagojević</t>
  </si>
  <si>
    <t>Nemanja</t>
  </si>
  <si>
    <t>2017/2045</t>
  </si>
  <si>
    <t>Vasić</t>
  </si>
  <si>
    <t>2018/2057</t>
  </si>
  <si>
    <t>Dragan</t>
  </si>
  <si>
    <t>2018/2043</t>
  </si>
  <si>
    <t>Veljanoski</t>
  </si>
  <si>
    <t>Jovica</t>
  </si>
  <si>
    <t>2016/2512</t>
  </si>
  <si>
    <t>Veselinović</t>
  </si>
  <si>
    <t>Milana</t>
  </si>
  <si>
    <t>2018/2040</t>
  </si>
  <si>
    <t>Vidosavljević</t>
  </si>
  <si>
    <t>Vukašin</t>
  </si>
  <si>
    <t>2018/2020</t>
  </si>
  <si>
    <t>Vila</t>
  </si>
  <si>
    <t>Lazar</t>
  </si>
  <si>
    <t>2018/2035</t>
  </si>
  <si>
    <t>Vladić</t>
  </si>
  <si>
    <t>Teodora</t>
  </si>
  <si>
    <t>2018/2008</t>
  </si>
  <si>
    <t>Vujasinović</t>
  </si>
  <si>
    <t>Danilo</t>
  </si>
  <si>
    <t>2018/2031</t>
  </si>
  <si>
    <t>Vujović</t>
  </si>
  <si>
    <t>Nikola</t>
  </si>
  <si>
    <t>2018/2060</t>
  </si>
  <si>
    <t>Vukobrat</t>
  </si>
  <si>
    <t>2018/2022</t>
  </si>
  <si>
    <t>Gavrilović</t>
  </si>
  <si>
    <t>Nebojša</t>
  </si>
  <si>
    <t>2018/2038</t>
  </si>
  <si>
    <t>Gagarin</t>
  </si>
  <si>
    <t>Daniil</t>
  </si>
  <si>
    <t>2018/2061</t>
  </si>
  <si>
    <t>Gladović</t>
  </si>
  <si>
    <t>2018/2047</t>
  </si>
  <si>
    <t>Dabić</t>
  </si>
  <si>
    <t>Mladen</t>
  </si>
  <si>
    <t>2018/2058</t>
  </si>
  <si>
    <t>Derikonjić</t>
  </si>
  <si>
    <t>Igor</t>
  </si>
  <si>
    <t>2017/2024</t>
  </si>
  <si>
    <t>Dimitrijević</t>
  </si>
  <si>
    <t>Aleksandar</t>
  </si>
  <si>
    <t>2018/2025</t>
  </si>
  <si>
    <t>Dimić</t>
  </si>
  <si>
    <t>2017/2049</t>
  </si>
  <si>
    <t>Dmitrović</t>
  </si>
  <si>
    <t>Ivan</t>
  </si>
  <si>
    <t>2018/2055</t>
  </si>
  <si>
    <t>Đokić</t>
  </si>
  <si>
    <t>Dunja</t>
  </si>
  <si>
    <t>2018/2502</t>
  </si>
  <si>
    <t>Đukić</t>
  </si>
  <si>
    <t>Sofija</t>
  </si>
  <si>
    <t>2017/2056</t>
  </si>
  <si>
    <t>Era</t>
  </si>
  <si>
    <t>Boris</t>
  </si>
  <si>
    <t>2018/2511</t>
  </si>
  <si>
    <t>Žarkov</t>
  </si>
  <si>
    <t>Nina</t>
  </si>
  <si>
    <t>2017/2039</t>
  </si>
  <si>
    <t>Živanović</t>
  </si>
  <si>
    <t>Zoran</t>
  </si>
  <si>
    <t>2018/2029</t>
  </si>
  <si>
    <t>Zoljavin</t>
  </si>
  <si>
    <t>2018/2006</t>
  </si>
  <si>
    <t>Ignjatović</t>
  </si>
  <si>
    <t>Stefan</t>
  </si>
  <si>
    <t>2018/2003</t>
  </si>
  <si>
    <t>Ilić</t>
  </si>
  <si>
    <t>2018/2012</t>
  </si>
  <si>
    <t>2018/2067</t>
  </si>
  <si>
    <t>Injac</t>
  </si>
  <si>
    <t>Katarina</t>
  </si>
  <si>
    <t>2018/2063</t>
  </si>
  <si>
    <t>Jakovljević</t>
  </si>
  <si>
    <t>Relja</t>
  </si>
  <si>
    <t>2018/2021</t>
  </si>
  <si>
    <t>Janković</t>
  </si>
  <si>
    <t>Julia-Nina</t>
  </si>
  <si>
    <t>2018/2053</t>
  </si>
  <si>
    <t>Jezdimirović</t>
  </si>
  <si>
    <t>Tamara</t>
  </si>
  <si>
    <t>2018/2037</t>
  </si>
  <si>
    <t>Jekić</t>
  </si>
  <si>
    <t>Uroš</t>
  </si>
  <si>
    <t>2018/2017</t>
  </si>
  <si>
    <t>Jovićević</t>
  </si>
  <si>
    <t>Tara</t>
  </si>
  <si>
    <t>2018/2019</t>
  </si>
  <si>
    <t>Jovičić</t>
  </si>
  <si>
    <t>Marko</t>
  </si>
  <si>
    <t>2015/2526</t>
  </si>
  <si>
    <t>Jokić</t>
  </si>
  <si>
    <t>2018/2011</t>
  </si>
  <si>
    <t>Kaitović</t>
  </si>
  <si>
    <t>2018/2050</t>
  </si>
  <si>
    <t>Knežević</t>
  </si>
  <si>
    <t>2018/2064</t>
  </si>
  <si>
    <t>Kovačević</t>
  </si>
  <si>
    <t>2018/2009</t>
  </si>
  <si>
    <t>Kostić</t>
  </si>
  <si>
    <t>Dušan</t>
  </si>
  <si>
    <t>2018/2044</t>
  </si>
  <si>
    <t>Kuburović</t>
  </si>
  <si>
    <t>Andreja</t>
  </si>
  <si>
    <t>2018/2052</t>
  </si>
  <si>
    <t>Kučinar</t>
  </si>
  <si>
    <t>2018/2042</t>
  </si>
  <si>
    <t>Lončar</t>
  </si>
  <si>
    <t>Luka</t>
  </si>
  <si>
    <t>2017/2033</t>
  </si>
  <si>
    <t>Majstorović</t>
  </si>
  <si>
    <t>2018/2054</t>
  </si>
  <si>
    <t>Maksimović</t>
  </si>
  <si>
    <t>Andrea</t>
  </si>
  <si>
    <t>2018/2056</t>
  </si>
  <si>
    <t>Mandić</t>
  </si>
  <si>
    <t>Marija</t>
  </si>
  <si>
    <t>2018/2066</t>
  </si>
  <si>
    <t>Marković</t>
  </si>
  <si>
    <t>2018/2048</t>
  </si>
  <si>
    <t>Maćešić</t>
  </si>
  <si>
    <t>Srđan</t>
  </si>
  <si>
    <t>2018/2004</t>
  </si>
  <si>
    <t>Mijatović</t>
  </si>
  <si>
    <t>Bojan</t>
  </si>
  <si>
    <t>2018/2062</t>
  </si>
  <si>
    <t>Milivojević</t>
  </si>
  <si>
    <t>Petar</t>
  </si>
  <si>
    <t>2018/2512</t>
  </si>
  <si>
    <t>Milošević</t>
  </si>
  <si>
    <t>Irena</t>
  </si>
  <si>
    <t>2018/2034</t>
  </si>
  <si>
    <t>Strahinja</t>
  </si>
  <si>
    <t>2018/2068</t>
  </si>
  <si>
    <t>2018/2505</t>
  </si>
  <si>
    <t>Mitrović</t>
  </si>
  <si>
    <t>2018/2046</t>
  </si>
  <si>
    <t>Mlađenović</t>
  </si>
  <si>
    <t>Natalija</t>
  </si>
  <si>
    <t>2017/2042</t>
  </si>
  <si>
    <t>Nešovanović</t>
  </si>
  <si>
    <t>Đorđe</t>
  </si>
  <si>
    <t>2018/2016</t>
  </si>
  <si>
    <t>Nikolovski</t>
  </si>
  <si>
    <t>Ilija</t>
  </si>
  <si>
    <t>2018/2501</t>
  </si>
  <si>
    <t>Novaković</t>
  </si>
  <si>
    <t>Milena</t>
  </si>
  <si>
    <t>2018/2028</t>
  </si>
  <si>
    <t>Obradović</t>
  </si>
  <si>
    <t>2018/2503</t>
  </si>
  <si>
    <t>Ognjenović</t>
  </si>
  <si>
    <t>2018/2069</t>
  </si>
  <si>
    <t>Ožegović</t>
  </si>
  <si>
    <t>Milorad</t>
  </si>
  <si>
    <t>2018/2032</t>
  </si>
  <si>
    <t>Otović</t>
  </si>
  <si>
    <t>David</t>
  </si>
  <si>
    <t>2018/2039</t>
  </si>
  <si>
    <t>Pantić</t>
  </si>
  <si>
    <t>Viktor</t>
  </si>
  <si>
    <t>2018/2023</t>
  </si>
  <si>
    <t>Petković</t>
  </si>
  <si>
    <t>2016/2514</t>
  </si>
  <si>
    <t>Petrović</t>
  </si>
  <si>
    <t>Aleksandra</t>
  </si>
  <si>
    <t>2018/2506</t>
  </si>
  <si>
    <t>Mirela</t>
  </si>
  <si>
    <t>2017/2034</t>
  </si>
  <si>
    <t>Jovan</t>
  </si>
  <si>
    <t>2018/2010</t>
  </si>
  <si>
    <t>Veljko</t>
  </si>
  <si>
    <t>2018/2504</t>
  </si>
  <si>
    <t>Prelić</t>
  </si>
  <si>
    <t>Gordana</t>
  </si>
  <si>
    <t>2018/2508</t>
  </si>
  <si>
    <t>Prizrenac</t>
  </si>
  <si>
    <t>2015/2041</t>
  </si>
  <si>
    <t>Radivojev</t>
  </si>
  <si>
    <t>2018/2027</t>
  </si>
  <si>
    <t>Rajić</t>
  </si>
  <si>
    <t>Matija</t>
  </si>
  <si>
    <t>2018/2507</t>
  </si>
  <si>
    <t>Ranković</t>
  </si>
  <si>
    <t>Bojana</t>
  </si>
  <si>
    <t>2015/2058</t>
  </si>
  <si>
    <t>Rac-Sabo</t>
  </si>
  <si>
    <t>Robert</t>
  </si>
  <si>
    <t>2018/2024</t>
  </si>
  <si>
    <t>Ristić</t>
  </si>
  <si>
    <t>2018/2041</t>
  </si>
  <si>
    <t>Savić</t>
  </si>
  <si>
    <t>2018/2002</t>
  </si>
  <si>
    <t>Stanković</t>
  </si>
  <si>
    <t>Sava</t>
  </si>
  <si>
    <t>2018/2001</t>
  </si>
  <si>
    <t>Stašević</t>
  </si>
  <si>
    <t>2018/2033</t>
  </si>
  <si>
    <t>Stoiljković</t>
  </si>
  <si>
    <t>2018/2018</t>
  </si>
  <si>
    <t>Stojčić</t>
  </si>
  <si>
    <t>Filip</t>
  </si>
  <si>
    <t>2018/2045</t>
  </si>
  <si>
    <t>Strelić</t>
  </si>
  <si>
    <t>2018/2014</t>
  </si>
  <si>
    <t>Todorović</t>
  </si>
  <si>
    <t>2018/2051</t>
  </si>
  <si>
    <t>Mihajlo</t>
  </si>
  <si>
    <t>2018/2015</t>
  </si>
  <si>
    <t>Trifunović</t>
  </si>
  <si>
    <t>2018/2059</t>
  </si>
  <si>
    <t>Ćetković</t>
  </si>
  <si>
    <t>Rastko</t>
  </si>
  <si>
    <t>2018/2013</t>
  </si>
  <si>
    <t>Ćirić</t>
  </si>
  <si>
    <t>Stevan</t>
  </si>
  <si>
    <t>2018/2030</t>
  </si>
  <si>
    <t>2018/2005</t>
  </si>
  <si>
    <t>Ćurić</t>
  </si>
  <si>
    <t>Vojislav</t>
  </si>
  <si>
    <t>2018/2049</t>
  </si>
  <si>
    <t>Femić</t>
  </si>
  <si>
    <t>Boban</t>
  </si>
  <si>
    <t>2018/2007</t>
  </si>
  <si>
    <t>Šimpraga</t>
  </si>
  <si>
    <t>Anja</t>
  </si>
  <si>
    <t>2018/2065</t>
  </si>
  <si>
    <t>Šojić</t>
  </si>
  <si>
    <t>2017/2044</t>
  </si>
  <si>
    <t>Šolaja</t>
  </si>
  <si>
    <t>LIČNI PODACI</t>
  </si>
  <si>
    <t>BODOVI</t>
  </si>
  <si>
    <t>POENI</t>
  </si>
  <si>
    <t>ISPIT</t>
  </si>
  <si>
    <t>Obrada teksta bodovi</t>
  </si>
  <si>
    <t>Rad sa tebelama bodovi</t>
  </si>
  <si>
    <t>Osn. Statistike Bodovi</t>
  </si>
  <si>
    <t>TEST info Bodovi</t>
  </si>
  <si>
    <t>TEST stats bodovi</t>
  </si>
  <si>
    <t>USLOV</t>
  </si>
  <si>
    <t>Prisustvo</t>
  </si>
  <si>
    <t>Obrada teksta poeni</t>
  </si>
  <si>
    <t>Rad sa tebelama poeni</t>
  </si>
  <si>
    <t>Osn. Statistike poeni</t>
  </si>
  <si>
    <t>TEST Info poeni</t>
  </si>
  <si>
    <t>TEST stats poeni</t>
  </si>
  <si>
    <t>Ispit poeni</t>
  </si>
  <si>
    <t>Rok</t>
  </si>
  <si>
    <t/>
  </si>
  <si>
    <t>Obrada teksta</t>
  </si>
  <si>
    <t>ROK OT</t>
  </si>
  <si>
    <t>Rad sa tebelama</t>
  </si>
  <si>
    <t>ROK RT</t>
  </si>
  <si>
    <t>Osn. Statistike</t>
  </si>
  <si>
    <t>ROK OS</t>
  </si>
  <si>
    <t>TEST info</t>
  </si>
  <si>
    <t>ROK TI</t>
  </si>
  <si>
    <t>TEST stats</t>
  </si>
  <si>
    <t>ROK TS</t>
  </si>
  <si>
    <t>Kolona1</t>
  </si>
  <si>
    <t>JANUAR</t>
  </si>
  <si>
    <t>ROK</t>
  </si>
  <si>
    <t>Praktično</t>
  </si>
  <si>
    <t>Test</t>
  </si>
  <si>
    <t>Ispit</t>
  </si>
  <si>
    <t>TEST Info</t>
  </si>
  <si>
    <t>Januar</t>
  </si>
  <si>
    <t>Februar</t>
  </si>
  <si>
    <t>Jun</t>
  </si>
  <si>
    <t>Jul</t>
  </si>
  <si>
    <t>Septembar</t>
  </si>
  <si>
    <t>Oktobar</t>
  </si>
  <si>
    <t>FEBRUAR</t>
  </si>
  <si>
    <t>Datum Januar</t>
  </si>
  <si>
    <t>JUN</t>
  </si>
  <si>
    <t>JUL</t>
  </si>
  <si>
    <t>SEPTEMBAR</t>
  </si>
  <si>
    <t>OKTOBAR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</si>
</sst>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4" fontId="1" fillId="0" borderId="3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0" fillId="0" borderId="0" xfId="0" applyNumberFormat="1" applyAlignment="1"/>
    <xf numFmtId="0" fontId="1" fillId="0" borderId="3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DAF7245B-F41A-4D89-A3B6-3777134B94B1}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5" formatCode="d/m/yyyy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5" formatCode="d/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5" formatCode="d/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5" formatCode="d/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4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5ACFB4-D1E3-41A5-A7B5-7952AAF463DB}" name="LISTA_STUDENTI" displayName="LISTA_STUDENTI" ref="A1:E97" totalsRowShown="0" headerRowDxfId="162" dataDxfId="161">
  <autoFilter ref="A1:E97" xr:uid="{4E6755BF-21E7-4251-A9FF-FD265E7C55B0}"/>
  <sortState ref="A2:E97">
    <sortCondition ref="C2:C97"/>
  </sortState>
  <tableColumns count="5">
    <tableColumn id="1" xr3:uid="{15711095-5898-454B-B773-A65F5FBF4F95}" name="RB" dataDxfId="160"/>
    <tableColumn id="2" xr3:uid="{D139636A-8562-42C8-9B3D-AEC755AD664E}" name="Broj indeksa" dataDxfId="159"/>
    <tableColumn id="3" xr3:uid="{DB9C9537-6596-4184-990A-002F35E4F1A3}" name="Prezime"/>
    <tableColumn id="4" xr3:uid="{594BC95D-B19A-4599-8CA7-96B531A590F2}" name="Ime"/>
    <tableColumn id="5" xr3:uid="{E4FAA7BB-BC71-4F8A-B406-19E34AF4AFB4}" name="tip studija" dataDxfId="158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6700CD-B210-4829-87F7-BD0AD4CA8DBD}" name="Zbirna_Lista" displayName="Zbirna_Lista" ref="A2:S96" totalsRowShown="0" headerRowDxfId="156" dataDxfId="154" headerRowBorderDxfId="155" tableBorderDxfId="153" totalsRowBorderDxfId="152">
  <autoFilter ref="A2:S96" xr:uid="{4E6755BF-21E7-4251-A9FF-FD265E7C55B0}"/>
  <tableColumns count="19">
    <tableColumn id="1" xr3:uid="{BD634989-E1AC-4710-A348-5321219F5D3E}" name="RB" dataDxfId="151"/>
    <tableColumn id="2" xr3:uid="{64C1AA5F-8A72-47AD-8267-D10409F47B8E}" name="Broj indeksa" dataDxfId="150">
      <calculatedColumnFormula>LISTA_STUDENTI[[#This Row],[Broj indeksa]]</calculatedColumnFormula>
    </tableColumn>
    <tableColumn id="3" xr3:uid="{E601722C-93A4-460D-8FC5-8927DBA280BB}" name="Prezime" dataDxfId="149">
      <calculatedColumnFormula>VLOOKUP(Zbirna_Lista[[#This Row],[Broj indeksa]],LISTA_STUDENTI[[Broj indeksa]:[tip studija]],2,FALSE)</calculatedColumnFormula>
    </tableColumn>
    <tableColumn id="4" xr3:uid="{5129DC2E-993C-458B-95D3-DF9ED5A684CF}" name="Ime" dataDxfId="148">
      <calculatedColumnFormula>VLOOKUP(Zbirna_Lista[Broj indeksa],LISTA_STUDENTI[[Broj indeksa]:[tip studija]],3,FALSE)</calculatedColumnFormula>
    </tableColumn>
    <tableColumn id="5" xr3:uid="{CA8610A4-7B08-4A15-A8A5-6FF2E19B6F01}" name="tip studija" dataDxfId="147">
      <calculatedColumnFormula>VLOOKUP(Zbirna_Lista[[#This Row],[Broj indeksa]],LISTA_STUDENTI[[Broj indeksa]:[tip studija]],4,FALSE)</calculatedColumnFormula>
    </tableColumn>
    <tableColumn id="6" xr3:uid="{79AEA6CD-B01F-4352-9466-577CC294F039}" name="Obrada teksta bodovi" dataDxfId="146"/>
    <tableColumn id="7" xr3:uid="{F48C432D-3474-4ECD-AED6-224ADCBAB44E}" name="Rad sa tebelama bodovi" dataDxfId="145"/>
    <tableColumn id="10" xr3:uid="{5BDB113C-ECBB-4E85-824F-B2E9AC7C380D}" name="Osn. Statistike Bodovi" dataDxfId="144"/>
    <tableColumn id="12" xr3:uid="{543D46AA-33EF-4E1E-898B-66D7B738F75B}" name="TEST info Bodovi" dataDxfId="143"/>
    <tableColumn id="13" xr3:uid="{5574C6C7-FF00-45CC-8E08-E52222F9B26E}" name="TEST stats bodovi" dataDxfId="142"/>
    <tableColumn id="21" xr3:uid="{D538583F-C17F-455C-B78D-C12D68F340D9}" name="USLOV" dataDxfId="141">
      <calculatedColumnFormula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calculatedColumnFormula>
    </tableColumn>
    <tableColumn id="22" xr3:uid="{CFE9CFFF-8A16-40BA-8C41-C2EAF570B883}" name="Prisustvo" dataDxfId="140"/>
    <tableColumn id="14" xr3:uid="{200E6D8D-E407-4FD9-9CD0-DCA1CFC2AC60}" name="Obrada teksta poeni" dataDxfId="139"/>
    <tableColumn id="15" xr3:uid="{C4ACB942-4852-4E3A-84EC-EA9E976A0C27}" name="Rad sa tebelama poeni" dataDxfId="138"/>
    <tableColumn id="16" xr3:uid="{7D77D818-C7E5-44B2-8079-C9C9FFF3291F}" name="Osn. Statistike poeni" dataDxfId="137"/>
    <tableColumn id="18" xr3:uid="{A39A4A19-589A-408C-9D54-B15634970991}" name="TEST Info poeni" dataDxfId="136"/>
    <tableColumn id="19" xr3:uid="{D242200B-72D0-43E8-B0BF-A886C8C3691A}" name="TEST stats poeni" dataDxfId="135"/>
    <tableColumn id="24" xr3:uid="{D0032873-5362-4637-9875-925BDA21DDD4}" name="Ispit poeni" dataDxfId="134"/>
    <tableColumn id="25" xr3:uid="{539E8FCE-57C1-42BD-AD82-58AF5059BC58}" name="Rok" dataDxfId="133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C679E6-FA5F-46CA-A2A7-17A68A25B6E2}" name="Rezultati_predrok" displayName="Rezultati_predrok" ref="A1:Q95" totalsRowShown="0" headerRowDxfId="132" dataDxfId="130" headerRowBorderDxfId="131" tableBorderDxfId="129" totalsRowBorderDxfId="128">
  <autoFilter ref="A1:Q95" xr:uid="{4E6755BF-21E7-4251-A9FF-FD265E7C55B0}"/>
  <tableColumns count="17">
    <tableColumn id="1" xr3:uid="{BF6F54BE-F36A-48F8-90B9-508D9E53B2DD}" name="RB" dataDxfId="127"/>
    <tableColumn id="2" xr3:uid="{DE7BA03C-7740-43D0-A8FF-889A96E0BEE5}" name="Broj indeksa" dataDxfId="126">
      <calculatedColumnFormula>LISTA_STUDENTI[[#This Row],[Broj indeksa]]</calculatedColumnFormula>
    </tableColumn>
    <tableColumn id="3" xr3:uid="{9DFA5033-9B2A-4A04-8A1B-3073E8AC48B3}" name="Prezime" dataDxfId="125">
      <calculatedColumnFormula>VLOOKUP(Rezultati_predrok[[#This Row],[Broj indeksa]],LISTA_STUDENTI[[Broj indeksa]:[tip studija]],2,FALSE)</calculatedColumnFormula>
    </tableColumn>
    <tableColumn id="4" xr3:uid="{1403BEA5-31E8-4D0B-B41B-62920EDCBC58}" name="Ime" dataDxfId="124">
      <calculatedColumnFormula>VLOOKUP(Rezultati_predrok[Broj indeksa],LISTA_STUDENTI[[Broj indeksa]:[tip studija]],3,FALSE)</calculatedColumnFormula>
    </tableColumn>
    <tableColumn id="5" xr3:uid="{B1A577CC-395E-425B-A879-C79262D5A50D}" name="tip studija" dataDxfId="123">
      <calculatedColumnFormula>VLOOKUP(Rezultati_predrok[[#This Row],[Broj indeksa]],LISTA_STUDENTI[[Broj indeksa]:[tip studija]],4,FALSE)</calculatedColumnFormula>
    </tableColumn>
    <tableColumn id="6" xr3:uid="{51B6880D-38A0-4243-B871-4853133F469E}" name="Obrada teksta" dataDxfId="122"/>
    <tableColumn id="8" xr3:uid="{CCF0D431-60B3-43D4-B220-73960ECF7E85}" name="ROK OT" dataDxfId="121">
      <calculatedColumnFormula>IF(Rezultati_predrok[[#This Row],[Obrada teksta]]&lt;&gt;"",Januar_2019!$V$3,"")</calculatedColumnFormula>
    </tableColumn>
    <tableColumn id="7" xr3:uid="{29B27CCA-FB1B-4694-867A-2561973BE215}" name="Rad sa tebelama" dataDxfId="120"/>
    <tableColumn id="9" xr3:uid="{9C404084-BB2F-46A4-AA87-2DF04605AB99}" name="ROK RT" dataDxfId="119">
      <calculatedColumnFormula>IF(Rezultati_predrok[[#This Row],[Obrada teksta]]&lt;&gt;"",Januar_2019!$V$3,"")</calculatedColumnFormula>
    </tableColumn>
    <tableColumn id="10" xr3:uid="{C24F842D-2526-468A-8489-40A6652BBEF5}" name="Osn. Statistike" dataDxfId="118"/>
    <tableColumn id="11" xr3:uid="{45872E09-886D-4184-A821-124DD3985AC4}" name="ROK OS" dataDxfId="117"/>
    <tableColumn id="12" xr3:uid="{DAFD7632-07C1-4C04-A43A-057BFF593246}" name="TEST info" dataDxfId="116"/>
    <tableColumn id="14" xr3:uid="{F58E69DD-653B-4FBB-85AE-C627BB5FA242}" name="ROK TI" dataDxfId="115"/>
    <tableColumn id="13" xr3:uid="{72828D75-E1B2-4407-82B0-CC241C97B3D7}" name="TEST stats" dataDxfId="114"/>
    <tableColumn id="15" xr3:uid="{F4E0E9D1-9820-4326-AE7B-C853D461BF08}" name="ROK TS" dataDxfId="113"/>
    <tableColumn id="16" xr3:uid="{54D57DC6-85DB-4623-897F-FBF612862E67}" name="USLOV" dataDxfId="112">
      <calculatedColumnFormula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calculatedColumnFormula>
    </tableColumn>
    <tableColumn id="17" xr3:uid="{C1422C53-C627-4BEB-8EE2-88E7151C91EB}" name="Kolona1" dataDxfId="111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9BF61C-20BA-4A20-8C01-63D4D239862F}" name="Januar_2019" displayName="Januar_2019" ref="A2:P96" totalsRowShown="0" headerRowDxfId="110" dataDxfId="108" headerRowBorderDxfId="109" tableBorderDxfId="107" totalsRowBorderDxfId="106">
  <autoFilter ref="A2:P96" xr:uid="{4E6755BF-21E7-4251-A9FF-FD265E7C55B0}"/>
  <tableColumns count="16">
    <tableColumn id="1" xr3:uid="{FFC992EC-2FB1-436D-82D0-988A063F4EDB}" name="RB" dataDxfId="105"/>
    <tableColumn id="2" xr3:uid="{856DC2F9-A6B1-4B6A-BAC1-D6CDE63FCC2A}" name="Broj indeksa" dataDxfId="104">
      <calculatedColumnFormula>LISTA_STUDENTI[[#This Row],[Broj indeksa]]</calculatedColumnFormula>
    </tableColumn>
    <tableColumn id="3" xr3:uid="{D3249F61-057C-4ABE-8B98-42AC1A90C0FA}" name="Prezime" dataDxfId="103">
      <calculatedColumnFormula>VLOOKUP(Januar_2019[[#This Row],[Broj indeksa]],LISTA_STUDENTI[[Broj indeksa]:[tip studija]],2,FALSE)</calculatedColumnFormula>
    </tableColumn>
    <tableColumn id="4" xr3:uid="{6E01E2EC-7B61-493A-BD0D-8D6B0B9B16FD}" name="Ime" dataDxfId="102">
      <calculatedColumnFormula>VLOOKUP(Januar_2019[Broj indeksa],LISTA_STUDENTI[[Broj indeksa]:[tip studija]],3,FALSE)</calculatedColumnFormula>
    </tableColumn>
    <tableColumn id="5" xr3:uid="{8FC05ACA-3FA5-42E6-8D36-49345AFAB893}" name="tip studija" dataDxfId="101">
      <calculatedColumnFormula>VLOOKUP(Januar_2019[[#This Row],[Broj indeksa]],LISTA_STUDENTI[[Broj indeksa]:[tip studija]],4,FALSE)</calculatedColumnFormula>
    </tableColumn>
    <tableColumn id="6" xr3:uid="{A9DA2E99-E5F5-4E6E-BCDA-1597E87542F1}" name="Obrada teksta" dataDxfId="100"/>
    <tableColumn id="9" xr3:uid="{B5B912E4-CCDE-4F17-8632-9744E0CA41EC}" name="ROK OT" dataDxfId="99"/>
    <tableColumn id="7" xr3:uid="{12258991-DC3B-4C2C-8CC7-ACAC08C036FE}" name="Rad sa tebelama" dataDxfId="98"/>
    <tableColumn id="11" xr3:uid="{00EA1E64-4A79-43CA-B46D-ACD96F6DC622}" name="ROK RT" dataDxfId="97"/>
    <tableColumn id="10" xr3:uid="{2F45D691-7B9C-4645-BFE3-2F8EDB9293E3}" name="Osn. Statistike" dataDxfId="96"/>
    <tableColumn id="12" xr3:uid="{ACDF1FD3-2F41-4B32-B865-3A21F663F770}" name="ROK OS" dataDxfId="95"/>
    <tableColumn id="15" xr3:uid="{F14250A4-62A5-4AF0-9B09-6A3607C298C8}" name="TEST Info" dataDxfId="94"/>
    <tableColumn id="16" xr3:uid="{79505DAE-C7FE-4628-B8D2-4BB709B87076}" name="ROK TI" dataDxfId="93"/>
    <tableColumn id="13" xr3:uid="{83FFFF8A-3CC3-4E1D-9BCD-1C7421B5E46C}" name="TEST stats" dataDxfId="92"/>
    <tableColumn id="14" xr3:uid="{E80234AE-1D25-4934-8F0D-663354229F70}" name="ROK TS" dataDxfId="91"/>
    <tableColumn id="8" xr3:uid="{7C2F610F-055A-4DF7-8E5A-5878C08AA4DB}" name="USLOV" dataDxfId="90">
      <calculatedColumnFormula>IF(PREGLED_REZULTATA!K3="DA","DA","")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D48130-EF1A-4EAA-9A83-820CB1BA81F6}" name="Februar_2019" displayName="Februar_2019" ref="A2:M96" totalsRowShown="0" headerRowDxfId="89" dataDxfId="87" headerRowBorderDxfId="88" tableBorderDxfId="86" totalsRowBorderDxfId="85">
  <autoFilter ref="A2:M96" xr:uid="{4E6755BF-21E7-4251-A9FF-FD265E7C55B0}"/>
  <tableColumns count="13">
    <tableColumn id="1" xr3:uid="{92529FBD-38AA-4C31-AA81-E607AD3E3BAA}" name="RB" dataDxfId="84"/>
    <tableColumn id="2" xr3:uid="{54F98A01-2BBC-4C99-ADD5-B170F3708D4C}" name="Broj indeksa" dataDxfId="83">
      <calculatedColumnFormula>LISTA_STUDENTI[[#This Row],[Broj indeksa]]</calculatedColumnFormula>
    </tableColumn>
    <tableColumn id="3" xr3:uid="{2B55A6F7-F6B6-4311-841F-E60B865DCF77}" name="Prezime" dataDxfId="82">
      <calculatedColumnFormula>VLOOKUP(Februar_2019[[#This Row],[Broj indeksa]],LISTA_STUDENTI[[Broj indeksa]:[tip studija]],2,FALSE)</calculatedColumnFormula>
    </tableColumn>
    <tableColumn id="4" xr3:uid="{457CE10C-AED3-4D7B-8A30-EED9509807E4}" name="Ime" dataDxfId="81">
      <calculatedColumnFormula>VLOOKUP(Februar_2019[Broj indeksa],LISTA_STUDENTI[[Broj indeksa]:[tip studija]],3,FALSE)</calculatedColumnFormula>
    </tableColumn>
    <tableColumn id="5" xr3:uid="{A9285DCF-1ADB-4672-B4F8-37B04DDEE5BF}" name="tip studija" dataDxfId="80">
      <calculatedColumnFormula>VLOOKUP(Februar_2019[[#This Row],[Broj indeksa]],LISTA_STUDENTI[[Broj indeksa]:[tip studija]],4,FALSE)</calculatedColumnFormula>
    </tableColumn>
    <tableColumn id="6" xr3:uid="{74902655-0D6A-4DAC-BCC7-47A69784BECA}" name="Obrada teksta" dataDxfId="79"/>
    <tableColumn id="8" xr3:uid="{3E62DAB6-37C5-4B26-8EEE-CCD40C9FC90E}" name="ROK OT" dataDxfId="78"/>
    <tableColumn id="7" xr3:uid="{B909BCC9-C030-46D4-9109-7E5F71DCE55B}" name="Rad sa tebelama" dataDxfId="77"/>
    <tableColumn id="9" xr3:uid="{F3729140-2E37-4391-AF25-30863DC28B41}" name="ROK RT" dataDxfId="76"/>
    <tableColumn id="10" xr3:uid="{49DC2A21-511D-4844-BB84-F35A54035D9F}" name="Osn. Statistike" dataDxfId="75"/>
    <tableColumn id="11" xr3:uid="{67CE123D-8D49-49E0-8DB6-EC62CFEC866E}" name="ROK OS" dataDxfId="74"/>
    <tableColumn id="12" xr3:uid="{AC56E180-55D2-415E-8619-1062A61C216E}" name="TEST info" dataDxfId="73"/>
    <tableColumn id="13" xr3:uid="{73C80F31-10CF-4E8C-8A3C-9C3BF43EF9EA}" name="TEST stats" dataDxfId="72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A82DBA-596E-4775-846B-B260C9DFF7C6}" name="Jun_2019" displayName="Jun_2019" ref="A2:M96" totalsRowShown="0" headerRowDxfId="71" dataDxfId="69" headerRowBorderDxfId="70" tableBorderDxfId="68" totalsRowBorderDxfId="67">
  <autoFilter ref="A2:M96" xr:uid="{4E6755BF-21E7-4251-A9FF-FD265E7C55B0}"/>
  <tableColumns count="13">
    <tableColumn id="1" xr3:uid="{0AB76ACD-023B-4F69-B53C-19D19F0D89D9}" name="RB" dataDxfId="66"/>
    <tableColumn id="2" xr3:uid="{BCEB030B-3D36-4F62-819A-1C223EE097C4}" name="Broj indeksa" dataDxfId="65">
      <calculatedColumnFormula>LISTA_STUDENTI[[#This Row],[Broj indeksa]]</calculatedColumnFormula>
    </tableColumn>
    <tableColumn id="3" xr3:uid="{3AF5930A-84BF-48AE-939E-6808664C2980}" name="Prezime" dataDxfId="64">
      <calculatedColumnFormula>VLOOKUP(Jun_2019[[#This Row],[Broj indeksa]],LISTA_STUDENTI[[Broj indeksa]:[tip studija]],2,FALSE)</calculatedColumnFormula>
    </tableColumn>
    <tableColumn id="4" xr3:uid="{CDBFD48D-5B55-4113-B858-77BE30B8FEC7}" name="Ime" dataDxfId="63">
      <calculatedColumnFormula>VLOOKUP(Jun_2019[Broj indeksa],LISTA_STUDENTI[[Broj indeksa]:[tip studija]],3,FALSE)</calculatedColumnFormula>
    </tableColumn>
    <tableColumn id="5" xr3:uid="{A79E8ACC-412C-4861-A55A-F4A65520101A}" name="tip studija" dataDxfId="62">
      <calculatedColumnFormula>VLOOKUP(Jun_2019[[#This Row],[Broj indeksa]],LISTA_STUDENTI[[Broj indeksa]:[tip studija]],4,FALSE)</calculatedColumnFormula>
    </tableColumn>
    <tableColumn id="6" xr3:uid="{96AB3D00-3869-45CD-84CF-6E02A5E2A588}" name="Obrada teksta" dataDxfId="61"/>
    <tableColumn id="8" xr3:uid="{9579C6D5-AFB1-4321-8948-3A307CBDBC23}" name="ROK OT" dataDxfId="60"/>
    <tableColumn id="7" xr3:uid="{96BAB88A-7E61-489D-A982-1E99AB3A3E28}" name="Rad sa tebelama" dataDxfId="59"/>
    <tableColumn id="9" xr3:uid="{8E28CADA-E1D3-40A9-89D5-821336A2B5AB}" name="ROK RT" dataDxfId="58"/>
    <tableColumn id="10" xr3:uid="{3A9EE409-15E2-47A9-B626-B4E707A2B703}" name="Osn. Statistike" dataDxfId="57"/>
    <tableColumn id="11" xr3:uid="{F07DF6FE-C098-4BDB-879D-483CA1B59488}" name="ROK OS" dataDxfId="56"/>
    <tableColumn id="12" xr3:uid="{0A699A89-0AC2-4C47-8105-378C127359AA}" name="TEST info" dataDxfId="55"/>
    <tableColumn id="13" xr3:uid="{FB3B7A1D-F2C1-4744-A47F-D3E93579723E}" name="TEST stats" dataDxfId="54"/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C9C542-FB6D-4CD2-BD73-B24348D111FC}" name="Jul_2019" displayName="Jul_2019" ref="A2:M96" totalsRowShown="0" headerRowDxfId="53" dataDxfId="51" headerRowBorderDxfId="52" tableBorderDxfId="50" totalsRowBorderDxfId="49">
  <autoFilter ref="A2:M96" xr:uid="{4E6755BF-21E7-4251-A9FF-FD265E7C55B0}"/>
  <tableColumns count="13">
    <tableColumn id="1" xr3:uid="{075D3F28-9EC0-4BD8-AF5D-74963E1EC0BB}" name="RB" dataDxfId="48"/>
    <tableColumn id="2" xr3:uid="{FDF80E60-0358-41FA-B1E0-71A0E9F8A853}" name="Broj indeksa" dataDxfId="47">
      <calculatedColumnFormula>LISTA_STUDENTI[[#This Row],[Broj indeksa]]</calculatedColumnFormula>
    </tableColumn>
    <tableColumn id="3" xr3:uid="{92D734BD-40E2-4B8C-BA5B-FDE44AC836FE}" name="Prezime" dataDxfId="46">
      <calculatedColumnFormula>VLOOKUP(Jul_2019[[#This Row],[Broj indeksa]],LISTA_STUDENTI[[Broj indeksa]:[tip studija]],2,FALSE)</calculatedColumnFormula>
    </tableColumn>
    <tableColumn id="4" xr3:uid="{1F1CB087-A9EB-4DCE-89B6-8C1C4E4666CB}" name="Ime" dataDxfId="45">
      <calculatedColumnFormula>VLOOKUP(Jul_2019[Broj indeksa],LISTA_STUDENTI[[Broj indeksa]:[tip studija]],3,FALSE)</calculatedColumnFormula>
    </tableColumn>
    <tableColumn id="5" xr3:uid="{7373D6D0-5347-4B57-A234-20C31278A36E}" name="tip studija" dataDxfId="44">
      <calculatedColumnFormula>VLOOKUP(Jul_2019[[#This Row],[Broj indeksa]],LISTA_STUDENTI[[Broj indeksa]:[tip studija]],4,FALSE)</calculatedColumnFormula>
    </tableColumn>
    <tableColumn id="6" xr3:uid="{10F8576F-F84D-4CF6-9DF2-EF9B0D82FD8E}" name="Obrada teksta" dataDxfId="43"/>
    <tableColumn id="8" xr3:uid="{1905D0A8-C60C-4A05-A9DD-36BD499F5BB0}" name="ROK OT" dataDxfId="42"/>
    <tableColumn id="7" xr3:uid="{84624116-7E4E-4419-A77A-835277C6A8BF}" name="Rad sa tebelama" dataDxfId="41"/>
    <tableColumn id="9" xr3:uid="{8C4CE0EE-CAF2-48CE-8C10-03E9179C98B2}" name="ROK RT" dataDxfId="40"/>
    <tableColumn id="10" xr3:uid="{CDABB5D4-D9DC-42A5-80CF-0A2744B66855}" name="Osn. Statistike" dataDxfId="39"/>
    <tableColumn id="11" xr3:uid="{AD926F4B-3124-478E-95AE-97E14514F618}" name="ROK OS" dataDxfId="38"/>
    <tableColumn id="12" xr3:uid="{A352609A-004F-4A61-B133-01EDD93F612D}" name="TEST info" dataDxfId="37"/>
    <tableColumn id="13" xr3:uid="{E45943D4-8DB6-4D4A-AD3A-005B6F52FC10}" name="TEST stats" dataDxfId="36"/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4AB76B3-AA4C-4FE0-AF5D-3E3C0AB6044F}" name="Septembar_2019" displayName="Septembar_2019" ref="A2:M96" totalsRowShown="0" headerRowDxfId="35" dataDxfId="33" headerRowBorderDxfId="34" tableBorderDxfId="32" totalsRowBorderDxfId="31">
  <autoFilter ref="A2:M96" xr:uid="{4E6755BF-21E7-4251-A9FF-FD265E7C55B0}"/>
  <tableColumns count="13">
    <tableColumn id="1" xr3:uid="{909D65DE-2624-4003-8809-3CFA637AC7B9}" name="RB" dataDxfId="30"/>
    <tableColumn id="2" xr3:uid="{51193B18-2228-43A4-B255-29E103ACCF4D}" name="Broj indeksa" dataDxfId="29">
      <calculatedColumnFormula>LISTA_STUDENTI[[#This Row],[Broj indeksa]]</calculatedColumnFormula>
    </tableColumn>
    <tableColumn id="3" xr3:uid="{9029C3D9-445E-4433-9397-B4ED5F12CE07}" name="Prezime" dataDxfId="28">
      <calculatedColumnFormula>VLOOKUP(Septembar_2019[[#This Row],[Broj indeksa]],LISTA_STUDENTI[[Broj indeksa]:[tip studija]],2,FALSE)</calculatedColumnFormula>
    </tableColumn>
    <tableColumn id="4" xr3:uid="{7FA78F9E-166A-4E0D-A2F8-AE110029813D}" name="Ime" dataDxfId="27">
      <calculatedColumnFormula>VLOOKUP(Septembar_2019[Broj indeksa],LISTA_STUDENTI[[Broj indeksa]:[tip studija]],3,FALSE)</calculatedColumnFormula>
    </tableColumn>
    <tableColumn id="5" xr3:uid="{BD3385F5-82ED-4E68-97CE-4A5E29AF12B6}" name="tip studija" dataDxfId="26">
      <calculatedColumnFormula>VLOOKUP(Septembar_2019[[#This Row],[Broj indeksa]],LISTA_STUDENTI[[Broj indeksa]:[tip studija]],4,FALSE)</calculatedColumnFormula>
    </tableColumn>
    <tableColumn id="6" xr3:uid="{65EFD779-735A-48BD-B6E6-CDD57EB74471}" name="Obrada teksta" dataDxfId="25"/>
    <tableColumn id="8" xr3:uid="{D4EBC4BA-7A3C-4861-B4B2-A2600300F6CC}" name="ROK OT" dataDxfId="24"/>
    <tableColumn id="7" xr3:uid="{E9AC9C68-8967-4E1B-A2D4-02D39000C132}" name="Rad sa tebelama" dataDxfId="23"/>
    <tableColumn id="9" xr3:uid="{ABCD5673-EFC6-40B4-88EA-740EA916D1B9}" name="ROK RT" dataDxfId="22"/>
    <tableColumn id="10" xr3:uid="{37B088CF-270F-48DC-B6E5-9D3740593214}" name="Osn. Statistike" dataDxfId="21"/>
    <tableColumn id="11" xr3:uid="{AAD0CC8E-70AA-4C59-B4BA-5AEDA53DCCE1}" name="ROK OS" dataDxfId="20"/>
    <tableColumn id="12" xr3:uid="{CE154C05-3343-4EF7-8D85-8BDAEB9D83E3}" name="TEST info" dataDxfId="19"/>
    <tableColumn id="13" xr3:uid="{C9104843-471B-44AA-8884-5D5CE16AA8B8}" name="TEST stats" dataDxfId="18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4862945-6518-4D48-A4DC-D3E327A176D2}" name="Oktobar_2019" displayName="Oktobar_2019" ref="A2:M96" totalsRowShown="0" headerRowDxfId="17" dataDxfId="15" headerRowBorderDxfId="16" tableBorderDxfId="14" totalsRowBorderDxfId="13">
  <autoFilter ref="A2:M96" xr:uid="{4E6755BF-21E7-4251-A9FF-FD265E7C55B0}"/>
  <tableColumns count="13">
    <tableColumn id="1" xr3:uid="{5F36601A-59D9-47D1-9EEC-931C2E94CD4E}" name="RB" dataDxfId="12"/>
    <tableColumn id="2" xr3:uid="{D25A2846-DE47-445B-A053-AAD4555F32D9}" name="Broj indeksa" dataDxfId="11">
      <calculatedColumnFormula>LISTA_STUDENTI[[#This Row],[Broj indeksa]]</calculatedColumnFormula>
    </tableColumn>
    <tableColumn id="3" xr3:uid="{36CB2C99-FEF7-45D7-967A-8A52E41E1EBF}" name="Prezime" dataDxfId="10">
      <calculatedColumnFormula>VLOOKUP(Oktobar_2019[[#This Row],[Broj indeksa]],LISTA_STUDENTI[[Broj indeksa]:[tip studija]],2,FALSE)</calculatedColumnFormula>
    </tableColumn>
    <tableColumn id="4" xr3:uid="{460313E3-5CCB-4118-A556-A98592D61051}" name="Ime" dataDxfId="9">
      <calculatedColumnFormula>VLOOKUP(Oktobar_2019[Broj indeksa],LISTA_STUDENTI[[Broj indeksa]:[tip studija]],3,FALSE)</calculatedColumnFormula>
    </tableColumn>
    <tableColumn id="5" xr3:uid="{4E834643-D9D3-4DC1-80DF-288491CA3622}" name="tip studija" dataDxfId="8">
      <calculatedColumnFormula>VLOOKUP(Oktobar_2019[[#This Row],[Broj indeksa]],LISTA_STUDENTI[[Broj indeksa]:[tip studija]],4,FALSE)</calculatedColumnFormula>
    </tableColumn>
    <tableColumn id="6" xr3:uid="{E56F881B-4397-4CCB-B05A-A29620164538}" name="Obrada teksta" dataDxfId="7"/>
    <tableColumn id="8" xr3:uid="{C525375F-D1F5-4BB0-8F77-B6D6BA210841}" name="ROK OT" dataDxfId="6"/>
    <tableColumn id="7" xr3:uid="{F53EE48E-7C7C-4EEC-84D0-4D79BCA9485F}" name="Rad sa tebelama" dataDxfId="5"/>
    <tableColumn id="9" xr3:uid="{C4364CC9-CF88-4C6F-B292-06E0206E435D}" name="ROK RT" dataDxfId="4"/>
    <tableColumn id="10" xr3:uid="{C85D5E46-5118-48C9-92C6-7DF38518E9A2}" name="Osn. Statistike" dataDxfId="3"/>
    <tableColumn id="11" xr3:uid="{7F390E24-E472-47DA-B56B-0A3F2E3B1E7C}" name="ROK OS" dataDxfId="2"/>
    <tableColumn id="12" xr3:uid="{96EAB630-6C40-416E-BD2C-9569A526BF7A}" name="TEST info" dataDxfId="1"/>
    <tableColumn id="13" xr3:uid="{FBE1FA9C-C06F-4886-B2C8-916D4B577F9C}" name="TEST stat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15FBFD8-B1FD-4446-913E-C1D6A0454BD1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E5E5-5B7B-4C28-B27F-7E2E8F789182}">
  <dimension ref="A1:E97"/>
  <sheetViews>
    <sheetView showGridLines="0" workbookViewId="0">
      <selection activeCell="E43" sqref="E43"/>
    </sheetView>
  </sheetViews>
  <sheetFormatPr defaultRowHeight="15" x14ac:dyDescent="0.25"/>
  <cols>
    <col min="1" max="1" width="5.42578125" customWidth="1"/>
    <col min="2" max="2" width="14" customWidth="1"/>
    <col min="3" max="3" width="14.5703125" bestFit="1" customWidth="1"/>
    <col min="4" max="4" width="11.85546875" bestFit="1" customWidth="1"/>
    <col min="5" max="5" width="24.855468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53</v>
      </c>
      <c r="B2" s="1" t="s">
        <v>5</v>
      </c>
      <c r="C2" s="1" t="s">
        <v>6</v>
      </c>
      <c r="D2" s="1" t="s">
        <v>7</v>
      </c>
      <c r="E2" s="1" t="s">
        <v>8</v>
      </c>
    </row>
    <row r="3" spans="1:5" x14ac:dyDescent="0.25">
      <c r="A3" s="1">
        <v>12</v>
      </c>
      <c r="B3" s="1" t="s">
        <v>9</v>
      </c>
      <c r="C3" s="1" t="s">
        <v>10</v>
      </c>
      <c r="D3" s="1" t="s">
        <v>11</v>
      </c>
      <c r="E3" s="1" t="s">
        <v>8</v>
      </c>
    </row>
    <row r="4" spans="1:5" x14ac:dyDescent="0.25">
      <c r="A4" s="1">
        <v>13</v>
      </c>
      <c r="B4" s="1" t="s">
        <v>12</v>
      </c>
      <c r="C4" s="1" t="s">
        <v>13</v>
      </c>
      <c r="D4" s="1" t="s">
        <v>14</v>
      </c>
      <c r="E4" s="1" t="s">
        <v>8</v>
      </c>
    </row>
    <row r="5" spans="1:5" x14ac:dyDescent="0.25">
      <c r="A5" s="1">
        <v>27</v>
      </c>
      <c r="B5" s="1" t="s">
        <v>15</v>
      </c>
      <c r="C5" s="1" t="s">
        <v>16</v>
      </c>
      <c r="D5" s="1" t="s">
        <v>17</v>
      </c>
      <c r="E5" s="1" t="s">
        <v>8</v>
      </c>
    </row>
    <row r="6" spans="1:5" x14ac:dyDescent="0.25">
      <c r="A6" s="1">
        <v>63</v>
      </c>
      <c r="B6" s="1" t="s">
        <v>18</v>
      </c>
      <c r="C6" s="1" t="s">
        <v>19</v>
      </c>
      <c r="D6" s="1" t="s">
        <v>20</v>
      </c>
      <c r="E6" s="1" t="s">
        <v>8</v>
      </c>
    </row>
    <row r="7" spans="1:5" x14ac:dyDescent="0.25">
      <c r="A7" s="1">
        <v>24</v>
      </c>
      <c r="B7" s="1" t="s">
        <v>21</v>
      </c>
      <c r="C7" s="1" t="s">
        <v>22</v>
      </c>
      <c r="D7" s="1" t="s">
        <v>11</v>
      </c>
      <c r="E7" s="1" t="s">
        <v>8</v>
      </c>
    </row>
    <row r="8" spans="1:5" x14ac:dyDescent="0.25">
      <c r="A8" s="1">
        <v>84</v>
      </c>
      <c r="B8" s="1" t="s">
        <v>23</v>
      </c>
      <c r="C8" s="1" t="s">
        <v>22</v>
      </c>
      <c r="D8" s="1" t="s">
        <v>24</v>
      </c>
      <c r="E8" s="1" t="s">
        <v>8</v>
      </c>
    </row>
    <row r="9" spans="1:5" x14ac:dyDescent="0.25">
      <c r="A9" s="1">
        <v>70</v>
      </c>
      <c r="B9" s="1" t="s">
        <v>25</v>
      </c>
      <c r="C9" s="1" t="s">
        <v>26</v>
      </c>
      <c r="D9" s="1" t="s">
        <v>27</v>
      </c>
      <c r="E9" s="1" t="s">
        <v>8</v>
      </c>
    </row>
    <row r="10" spans="1:5" x14ac:dyDescent="0.25">
      <c r="A10" s="1">
        <v>2</v>
      </c>
      <c r="B10" s="1" t="s">
        <v>28</v>
      </c>
      <c r="C10" s="1" t="s">
        <v>29</v>
      </c>
      <c r="D10" s="1" t="s">
        <v>30</v>
      </c>
      <c r="E10" s="1" t="s">
        <v>8</v>
      </c>
    </row>
    <row r="11" spans="1:5" x14ac:dyDescent="0.25">
      <c r="A11" s="1">
        <v>67</v>
      </c>
      <c r="B11" s="1" t="s">
        <v>31</v>
      </c>
      <c r="C11" s="1" t="s">
        <v>32</v>
      </c>
      <c r="D11" s="1" t="s">
        <v>33</v>
      </c>
      <c r="E11" s="1" t="s">
        <v>8</v>
      </c>
    </row>
    <row r="12" spans="1:5" x14ac:dyDescent="0.25">
      <c r="A12" s="1">
        <v>47</v>
      </c>
      <c r="B12" s="1" t="s">
        <v>34</v>
      </c>
      <c r="C12" s="1" t="s">
        <v>35</v>
      </c>
      <c r="D12" s="1" t="s">
        <v>36</v>
      </c>
      <c r="E12" s="1" t="s">
        <v>8</v>
      </c>
    </row>
    <row r="13" spans="1:5" x14ac:dyDescent="0.25">
      <c r="A13" s="1">
        <v>62</v>
      </c>
      <c r="B13" s="1" t="s">
        <v>37</v>
      </c>
      <c r="C13" s="1" t="s">
        <v>38</v>
      </c>
      <c r="D13" s="1" t="s">
        <v>39</v>
      </c>
      <c r="E13" s="1" t="s">
        <v>8</v>
      </c>
    </row>
    <row r="14" spans="1:5" x14ac:dyDescent="0.25">
      <c r="A14" s="1">
        <v>35</v>
      </c>
      <c r="B14" s="1" t="s">
        <v>40</v>
      </c>
      <c r="C14" s="1" t="s">
        <v>41</v>
      </c>
      <c r="D14" s="1" t="s">
        <v>42</v>
      </c>
      <c r="E14" s="1" t="s">
        <v>8</v>
      </c>
    </row>
    <row r="15" spans="1:5" x14ac:dyDescent="0.25">
      <c r="A15" s="1">
        <v>58</v>
      </c>
      <c r="B15" s="1" t="s">
        <v>43</v>
      </c>
      <c r="C15" s="1" t="s">
        <v>44</v>
      </c>
      <c r="D15" s="1" t="s">
        <v>45</v>
      </c>
      <c r="E15" s="1" t="s">
        <v>8</v>
      </c>
    </row>
    <row r="16" spans="1:5" x14ac:dyDescent="0.25">
      <c r="A16" s="1">
        <v>87</v>
      </c>
      <c r="B16" s="1" t="s">
        <v>46</v>
      </c>
      <c r="C16" s="1" t="s">
        <v>47</v>
      </c>
      <c r="D16" s="1" t="s">
        <v>33</v>
      </c>
      <c r="E16" s="1" t="s">
        <v>8</v>
      </c>
    </row>
    <row r="17" spans="1:5" x14ac:dyDescent="0.25">
      <c r="A17" s="1">
        <v>49</v>
      </c>
      <c r="B17" s="1" t="s">
        <v>48</v>
      </c>
      <c r="C17" s="1" t="s">
        <v>49</v>
      </c>
      <c r="D17" s="1" t="s">
        <v>50</v>
      </c>
      <c r="E17" s="1" t="s">
        <v>8</v>
      </c>
    </row>
    <row r="18" spans="1:5" x14ac:dyDescent="0.25">
      <c r="A18" s="1">
        <v>65</v>
      </c>
      <c r="B18" s="1" t="s">
        <v>51</v>
      </c>
      <c r="C18" s="1" t="s">
        <v>52</v>
      </c>
      <c r="D18" s="1" t="s">
        <v>53</v>
      </c>
      <c r="E18" s="1" t="s">
        <v>8</v>
      </c>
    </row>
    <row r="19" spans="1:5" x14ac:dyDescent="0.25">
      <c r="A19" s="1">
        <v>88</v>
      </c>
      <c r="B19" s="1" t="s">
        <v>54</v>
      </c>
      <c r="C19" s="1" t="s">
        <v>55</v>
      </c>
      <c r="D19" s="1" t="s">
        <v>14</v>
      </c>
      <c r="E19" s="1" t="s">
        <v>8</v>
      </c>
    </row>
    <row r="20" spans="1:5" x14ac:dyDescent="0.25">
      <c r="A20" s="1">
        <v>74</v>
      </c>
      <c r="B20" s="1" t="s">
        <v>56</v>
      </c>
      <c r="C20" s="1" t="s">
        <v>57</v>
      </c>
      <c r="D20" s="1" t="s">
        <v>58</v>
      </c>
      <c r="E20" s="1" t="s">
        <v>8</v>
      </c>
    </row>
    <row r="21" spans="1:5" x14ac:dyDescent="0.25">
      <c r="A21" s="1">
        <v>85</v>
      </c>
      <c r="B21" s="1" t="s">
        <v>59</v>
      </c>
      <c r="C21" s="1" t="s">
        <v>60</v>
      </c>
      <c r="D21" s="1" t="s">
        <v>61</v>
      </c>
      <c r="E21" s="1" t="s">
        <v>8</v>
      </c>
    </row>
    <row r="22" spans="1:5" x14ac:dyDescent="0.25">
      <c r="A22" s="1">
        <v>18</v>
      </c>
      <c r="B22" s="1" t="s">
        <v>62</v>
      </c>
      <c r="C22" s="1" t="s">
        <v>63</v>
      </c>
      <c r="D22" s="1" t="s">
        <v>64</v>
      </c>
      <c r="E22" s="1" t="s">
        <v>8</v>
      </c>
    </row>
    <row r="23" spans="1:5" x14ac:dyDescent="0.25">
      <c r="A23" s="1">
        <v>52</v>
      </c>
      <c r="B23" s="1" t="s">
        <v>65</v>
      </c>
      <c r="C23" s="1" t="s">
        <v>66</v>
      </c>
      <c r="D23" s="1" t="s">
        <v>45</v>
      </c>
      <c r="E23" s="1" t="s">
        <v>8</v>
      </c>
    </row>
    <row r="24" spans="1:5" x14ac:dyDescent="0.25">
      <c r="A24" s="1">
        <v>25</v>
      </c>
      <c r="B24" s="1" t="s">
        <v>67</v>
      </c>
      <c r="C24" s="1" t="s">
        <v>68</v>
      </c>
      <c r="D24" s="1" t="s">
        <v>69</v>
      </c>
      <c r="E24" s="1" t="s">
        <v>8</v>
      </c>
    </row>
    <row r="25" spans="1:5" x14ac:dyDescent="0.25">
      <c r="A25" s="1">
        <v>82</v>
      </c>
      <c r="B25" s="1" t="s">
        <v>70</v>
      </c>
      <c r="C25" s="1" t="s">
        <v>71</v>
      </c>
      <c r="D25" s="1" t="s">
        <v>72</v>
      </c>
      <c r="E25" s="1" t="s">
        <v>8</v>
      </c>
    </row>
    <row r="26" spans="1:5" x14ac:dyDescent="0.25">
      <c r="A26" s="1">
        <v>5</v>
      </c>
      <c r="B26" s="1" t="s">
        <v>73</v>
      </c>
      <c r="C26" s="1" t="s">
        <v>74</v>
      </c>
      <c r="D26" s="1" t="s">
        <v>75</v>
      </c>
      <c r="E26" s="1" t="s">
        <v>8</v>
      </c>
    </row>
    <row r="27" spans="1:5" x14ac:dyDescent="0.25">
      <c r="A27" s="1">
        <v>26</v>
      </c>
      <c r="B27" s="1" t="s">
        <v>76</v>
      </c>
      <c r="C27" s="1" t="s">
        <v>77</v>
      </c>
      <c r="D27" s="1" t="s">
        <v>78</v>
      </c>
      <c r="E27" s="1" t="s">
        <v>8</v>
      </c>
    </row>
    <row r="28" spans="1:5" x14ac:dyDescent="0.25">
      <c r="A28" s="1">
        <v>14</v>
      </c>
      <c r="B28" s="1" t="s">
        <v>79</v>
      </c>
      <c r="C28" s="1" t="s">
        <v>80</v>
      </c>
      <c r="D28" s="1" t="s">
        <v>81</v>
      </c>
      <c r="E28" s="1" t="s">
        <v>8</v>
      </c>
    </row>
    <row r="29" spans="1:5" x14ac:dyDescent="0.25">
      <c r="A29" s="1">
        <v>21</v>
      </c>
      <c r="B29" s="1" t="s">
        <v>82</v>
      </c>
      <c r="C29" s="1" t="s">
        <v>83</v>
      </c>
      <c r="D29" s="1" t="s">
        <v>84</v>
      </c>
      <c r="E29" s="1" t="s">
        <v>8</v>
      </c>
    </row>
    <row r="30" spans="1:5" x14ac:dyDescent="0.25">
      <c r="A30" s="1">
        <v>56</v>
      </c>
      <c r="B30" s="1" t="s">
        <v>85</v>
      </c>
      <c r="C30" s="1" t="s">
        <v>86</v>
      </c>
      <c r="D30" s="1" t="s">
        <v>69</v>
      </c>
      <c r="E30" s="1" t="s">
        <v>8</v>
      </c>
    </row>
    <row r="31" spans="1:5" x14ac:dyDescent="0.25">
      <c r="A31" s="1">
        <v>33</v>
      </c>
      <c r="B31" s="1" t="s">
        <v>87</v>
      </c>
      <c r="C31" s="1" t="s">
        <v>88</v>
      </c>
      <c r="D31" s="1" t="s">
        <v>89</v>
      </c>
      <c r="E31" s="1" t="s">
        <v>8</v>
      </c>
    </row>
    <row r="32" spans="1:5" x14ac:dyDescent="0.25">
      <c r="A32" s="1">
        <v>30</v>
      </c>
      <c r="B32" s="1" t="s">
        <v>90</v>
      </c>
      <c r="C32" s="1" t="s">
        <v>91</v>
      </c>
      <c r="D32" s="1" t="s">
        <v>45</v>
      </c>
      <c r="E32" s="1" t="s">
        <v>8</v>
      </c>
    </row>
    <row r="33" spans="1:5" x14ac:dyDescent="0.25">
      <c r="A33" s="1">
        <v>39</v>
      </c>
      <c r="B33" s="1" t="s">
        <v>92</v>
      </c>
      <c r="C33" s="1" t="s">
        <v>91</v>
      </c>
      <c r="D33" s="1" t="s">
        <v>89</v>
      </c>
      <c r="E33" s="1" t="s">
        <v>8</v>
      </c>
    </row>
    <row r="34" spans="1:5" x14ac:dyDescent="0.25">
      <c r="A34" s="1">
        <v>94</v>
      </c>
      <c r="B34" s="1" t="s">
        <v>93</v>
      </c>
      <c r="C34" s="1" t="s">
        <v>94</v>
      </c>
      <c r="D34" s="1" t="s">
        <v>95</v>
      </c>
      <c r="E34" s="1" t="s">
        <v>8</v>
      </c>
    </row>
    <row r="35" spans="1:5" x14ac:dyDescent="0.25">
      <c r="A35" s="1">
        <v>90</v>
      </c>
      <c r="B35" s="1" t="s">
        <v>96</v>
      </c>
      <c r="C35" s="1" t="s">
        <v>97</v>
      </c>
      <c r="D35" s="1" t="s">
        <v>98</v>
      </c>
      <c r="E35" s="1" t="s">
        <v>8</v>
      </c>
    </row>
    <row r="36" spans="1:5" x14ac:dyDescent="0.25">
      <c r="A36" s="1">
        <v>48</v>
      </c>
      <c r="B36" s="1" t="s">
        <v>99</v>
      </c>
      <c r="C36" s="1" t="s">
        <v>100</v>
      </c>
      <c r="D36" s="1" t="s">
        <v>101</v>
      </c>
      <c r="E36" s="1" t="s">
        <v>8</v>
      </c>
    </row>
    <row r="37" spans="1:5" x14ac:dyDescent="0.25">
      <c r="A37" s="1">
        <v>80</v>
      </c>
      <c r="B37" s="1" t="s">
        <v>102</v>
      </c>
      <c r="C37" s="1" t="s">
        <v>103</v>
      </c>
      <c r="D37" s="1" t="s">
        <v>104</v>
      </c>
      <c r="E37" s="1" t="s">
        <v>8</v>
      </c>
    </row>
    <row r="38" spans="1:5" x14ac:dyDescent="0.25">
      <c r="A38" s="1">
        <v>64</v>
      </c>
      <c r="B38" s="1" t="s">
        <v>105</v>
      </c>
      <c r="C38" s="1" t="s">
        <v>106</v>
      </c>
      <c r="D38" s="1" t="s">
        <v>107</v>
      </c>
      <c r="E38" s="1" t="s">
        <v>8</v>
      </c>
    </row>
    <row r="39" spans="1:5" x14ac:dyDescent="0.25">
      <c r="A39" s="1">
        <v>44</v>
      </c>
      <c r="B39" s="1" t="s">
        <v>108</v>
      </c>
      <c r="C39" s="1" t="s">
        <v>109</v>
      </c>
      <c r="D39" s="1" t="s">
        <v>110</v>
      </c>
      <c r="E39" s="1" t="s">
        <v>8</v>
      </c>
    </row>
    <row r="40" spans="1:5" x14ac:dyDescent="0.25">
      <c r="A40" s="1">
        <v>46</v>
      </c>
      <c r="B40" s="1" t="s">
        <v>111</v>
      </c>
      <c r="C40" s="1" t="s">
        <v>112</v>
      </c>
      <c r="D40" s="1" t="s">
        <v>113</v>
      </c>
      <c r="E40" s="1" t="s">
        <v>8</v>
      </c>
    </row>
    <row r="41" spans="1:5" x14ac:dyDescent="0.25">
      <c r="A41" s="1">
        <v>1</v>
      </c>
      <c r="B41" s="1" t="s">
        <v>114</v>
      </c>
      <c r="C41" s="1" t="s">
        <v>115</v>
      </c>
      <c r="D41" s="1" t="s">
        <v>20</v>
      </c>
      <c r="E41" s="1" t="s">
        <v>8</v>
      </c>
    </row>
    <row r="42" spans="1:5" x14ac:dyDescent="0.25">
      <c r="A42" s="1">
        <v>38</v>
      </c>
      <c r="B42" s="1" t="s">
        <v>116</v>
      </c>
      <c r="C42" s="1" t="s">
        <v>117</v>
      </c>
      <c r="D42" s="1" t="s">
        <v>104</v>
      </c>
      <c r="E42" s="1" t="s">
        <v>8</v>
      </c>
    </row>
    <row r="43" spans="1:5" x14ac:dyDescent="0.25">
      <c r="A43" s="1">
        <v>77</v>
      </c>
      <c r="B43" s="1" t="s">
        <v>118</v>
      </c>
      <c r="C43" s="1" t="s">
        <v>119</v>
      </c>
      <c r="D43" s="1" t="s">
        <v>89</v>
      </c>
      <c r="E43" s="1" t="s">
        <v>8</v>
      </c>
    </row>
    <row r="44" spans="1:5" x14ac:dyDescent="0.25">
      <c r="A44" s="1">
        <v>91</v>
      </c>
      <c r="B44" s="1" t="s">
        <v>120</v>
      </c>
      <c r="C44" s="1" t="s">
        <v>121</v>
      </c>
      <c r="D44" s="1" t="s">
        <v>42</v>
      </c>
      <c r="E44" s="1" t="s">
        <v>8</v>
      </c>
    </row>
    <row r="45" spans="1:5" x14ac:dyDescent="0.25">
      <c r="A45" s="1">
        <v>36</v>
      </c>
      <c r="B45" s="1" t="s">
        <v>122</v>
      </c>
      <c r="C45" s="1" t="s">
        <v>123</v>
      </c>
      <c r="D45" s="1" t="s">
        <v>124</v>
      </c>
      <c r="E45" s="1" t="s">
        <v>8</v>
      </c>
    </row>
    <row r="46" spans="1:5" x14ac:dyDescent="0.25">
      <c r="A46" s="1">
        <v>71</v>
      </c>
      <c r="B46" s="1" t="s">
        <v>125</v>
      </c>
      <c r="C46" s="1" t="s">
        <v>126</v>
      </c>
      <c r="D46" s="1" t="s">
        <v>127</v>
      </c>
      <c r="E46" s="1" t="s">
        <v>8</v>
      </c>
    </row>
    <row r="47" spans="1:5" x14ac:dyDescent="0.25">
      <c r="A47" s="1">
        <v>79</v>
      </c>
      <c r="B47" s="1" t="s">
        <v>128</v>
      </c>
      <c r="C47" s="1" t="s">
        <v>129</v>
      </c>
      <c r="D47" s="1" t="s">
        <v>36</v>
      </c>
      <c r="E47" s="1" t="s">
        <v>8</v>
      </c>
    </row>
    <row r="48" spans="1:5" x14ac:dyDescent="0.25">
      <c r="A48" s="1">
        <v>69</v>
      </c>
      <c r="B48" s="1" t="s">
        <v>130</v>
      </c>
      <c r="C48" s="1" t="s">
        <v>131</v>
      </c>
      <c r="D48" s="1" t="s">
        <v>132</v>
      </c>
      <c r="E48" s="1" t="s">
        <v>8</v>
      </c>
    </row>
    <row r="49" spans="1:5" x14ac:dyDescent="0.25">
      <c r="A49" s="1">
        <v>19</v>
      </c>
      <c r="B49" s="1" t="s">
        <v>133</v>
      </c>
      <c r="C49" s="1" t="s">
        <v>134</v>
      </c>
      <c r="D49" s="1" t="s">
        <v>14</v>
      </c>
      <c r="E49" s="1" t="s">
        <v>8</v>
      </c>
    </row>
    <row r="50" spans="1:5" x14ac:dyDescent="0.25">
      <c r="A50" s="1">
        <v>81</v>
      </c>
      <c r="B50" s="1" t="s">
        <v>135</v>
      </c>
      <c r="C50" s="1" t="s">
        <v>136</v>
      </c>
      <c r="D50" s="1" t="s">
        <v>137</v>
      </c>
      <c r="E50" s="1" t="s">
        <v>8</v>
      </c>
    </row>
    <row r="51" spans="1:5" x14ac:dyDescent="0.25">
      <c r="A51" s="1">
        <v>83</v>
      </c>
      <c r="B51" s="1" t="s">
        <v>138</v>
      </c>
      <c r="C51" s="1" t="s">
        <v>139</v>
      </c>
      <c r="D51" s="1" t="s">
        <v>140</v>
      </c>
      <c r="E51" s="1" t="s">
        <v>8</v>
      </c>
    </row>
    <row r="52" spans="1:5" x14ac:dyDescent="0.25">
      <c r="A52" s="1">
        <v>93</v>
      </c>
      <c r="B52" s="1" t="s">
        <v>141</v>
      </c>
      <c r="C52" s="1" t="s">
        <v>142</v>
      </c>
      <c r="D52" s="1" t="s">
        <v>95</v>
      </c>
      <c r="E52" s="1" t="s">
        <v>8</v>
      </c>
    </row>
    <row r="53" spans="1:5" x14ac:dyDescent="0.25">
      <c r="A53" s="1">
        <v>75</v>
      </c>
      <c r="B53" s="1" t="s">
        <v>143</v>
      </c>
      <c r="C53" s="1" t="s">
        <v>144</v>
      </c>
      <c r="D53" s="1" t="s">
        <v>145</v>
      </c>
      <c r="E53" s="1" t="s">
        <v>8</v>
      </c>
    </row>
    <row r="54" spans="1:5" x14ac:dyDescent="0.25">
      <c r="A54" s="1">
        <v>31</v>
      </c>
      <c r="B54" s="1" t="s">
        <v>146</v>
      </c>
      <c r="C54" s="1" t="s">
        <v>147</v>
      </c>
      <c r="D54" s="1" t="s">
        <v>148</v>
      </c>
      <c r="E54" s="1" t="s">
        <v>8</v>
      </c>
    </row>
    <row r="55" spans="1:5" x14ac:dyDescent="0.25">
      <c r="A55" s="1">
        <v>89</v>
      </c>
      <c r="B55" s="1" t="s">
        <v>149</v>
      </c>
      <c r="C55" s="1" t="s">
        <v>150</v>
      </c>
      <c r="D55" s="1" t="s">
        <v>151</v>
      </c>
      <c r="E55" s="1" t="s">
        <v>8</v>
      </c>
    </row>
    <row r="56" spans="1:5" x14ac:dyDescent="0.25">
      <c r="A56" s="1">
        <v>15</v>
      </c>
      <c r="B56" s="1" t="s">
        <v>152</v>
      </c>
      <c r="C56" s="1" t="s">
        <v>153</v>
      </c>
      <c r="D56" s="1" t="s">
        <v>154</v>
      </c>
      <c r="E56" s="1" t="s">
        <v>8</v>
      </c>
    </row>
    <row r="57" spans="1:5" x14ac:dyDescent="0.25">
      <c r="A57" s="1">
        <v>61</v>
      </c>
      <c r="B57" s="1" t="s">
        <v>155</v>
      </c>
      <c r="C57" s="1" t="s">
        <v>153</v>
      </c>
      <c r="D57" s="1" t="s">
        <v>156</v>
      </c>
      <c r="E57" s="1" t="s">
        <v>8</v>
      </c>
    </row>
    <row r="58" spans="1:5" x14ac:dyDescent="0.25">
      <c r="A58" s="1">
        <v>95</v>
      </c>
      <c r="B58" s="1" t="s">
        <v>157</v>
      </c>
      <c r="C58" s="1" t="s">
        <v>153</v>
      </c>
      <c r="D58" s="1" t="s">
        <v>14</v>
      </c>
      <c r="E58" s="1" t="s">
        <v>8</v>
      </c>
    </row>
    <row r="59" spans="1:5" x14ac:dyDescent="0.25">
      <c r="A59" s="1">
        <v>8</v>
      </c>
      <c r="B59" s="1" t="s">
        <v>158</v>
      </c>
      <c r="C59" s="1" t="s">
        <v>159</v>
      </c>
      <c r="D59" s="1" t="s">
        <v>24</v>
      </c>
      <c r="E59" s="1" t="s">
        <v>8</v>
      </c>
    </row>
    <row r="60" spans="1:5" x14ac:dyDescent="0.25">
      <c r="A60" s="1">
        <v>73</v>
      </c>
      <c r="B60" s="1" t="s">
        <v>160</v>
      </c>
      <c r="C60" s="1" t="s">
        <v>161</v>
      </c>
      <c r="D60" s="1" t="s">
        <v>162</v>
      </c>
      <c r="E60" s="1" t="s">
        <v>8</v>
      </c>
    </row>
    <row r="61" spans="1:5" x14ac:dyDescent="0.25">
      <c r="A61" s="1">
        <v>22</v>
      </c>
      <c r="B61" s="1" t="s">
        <v>163</v>
      </c>
      <c r="C61" s="1" t="s">
        <v>164</v>
      </c>
      <c r="D61" s="1" t="s">
        <v>165</v>
      </c>
      <c r="E61" s="1" t="s">
        <v>8</v>
      </c>
    </row>
    <row r="62" spans="1:5" x14ac:dyDescent="0.25">
      <c r="A62" s="1">
        <v>43</v>
      </c>
      <c r="B62" s="1" t="s">
        <v>166</v>
      </c>
      <c r="C62" s="1" t="s">
        <v>167</v>
      </c>
      <c r="D62" s="1" t="s">
        <v>168</v>
      </c>
      <c r="E62" s="1" t="s">
        <v>8</v>
      </c>
    </row>
    <row r="63" spans="1:5" x14ac:dyDescent="0.25">
      <c r="A63" s="1">
        <v>4</v>
      </c>
      <c r="B63" s="1" t="s">
        <v>169</v>
      </c>
      <c r="C63" s="1" t="s">
        <v>170</v>
      </c>
      <c r="D63" s="1" t="s">
        <v>171</v>
      </c>
      <c r="E63" s="1" t="s">
        <v>8</v>
      </c>
    </row>
    <row r="64" spans="1:5" x14ac:dyDescent="0.25">
      <c r="A64" s="1">
        <v>55</v>
      </c>
      <c r="B64" s="1" t="s">
        <v>172</v>
      </c>
      <c r="C64" s="1" t="s">
        <v>173</v>
      </c>
      <c r="D64" s="1" t="s">
        <v>140</v>
      </c>
      <c r="E64" s="1" t="s">
        <v>8</v>
      </c>
    </row>
    <row r="65" spans="1:5" x14ac:dyDescent="0.25">
      <c r="A65" s="1">
        <v>6</v>
      </c>
      <c r="B65" s="1" t="s">
        <v>174</v>
      </c>
      <c r="C65" s="1" t="s">
        <v>175</v>
      </c>
      <c r="D65" s="1" t="s">
        <v>95</v>
      </c>
      <c r="E65" s="1" t="s">
        <v>8</v>
      </c>
    </row>
    <row r="66" spans="1:5" x14ac:dyDescent="0.25">
      <c r="A66" s="1">
        <v>96</v>
      </c>
      <c r="B66" s="1" t="s">
        <v>176</v>
      </c>
      <c r="C66" s="1" t="s">
        <v>177</v>
      </c>
      <c r="D66" s="1" t="s">
        <v>178</v>
      </c>
      <c r="E66" s="1" t="s">
        <v>8</v>
      </c>
    </row>
    <row r="67" spans="1:5" x14ac:dyDescent="0.25">
      <c r="A67" s="1">
        <v>59</v>
      </c>
      <c r="B67" s="1" t="s">
        <v>179</v>
      </c>
      <c r="C67" s="1" t="s">
        <v>180</v>
      </c>
      <c r="D67" s="1" t="s">
        <v>181</v>
      </c>
      <c r="E67" s="1" t="s">
        <v>8</v>
      </c>
    </row>
    <row r="68" spans="1:5" x14ac:dyDescent="0.25">
      <c r="A68" s="1">
        <v>66</v>
      </c>
      <c r="B68" s="1" t="s">
        <v>182</v>
      </c>
      <c r="C68" s="1" t="s">
        <v>183</v>
      </c>
      <c r="D68" s="1" t="s">
        <v>184</v>
      </c>
      <c r="E68" s="1" t="s">
        <v>8</v>
      </c>
    </row>
    <row r="69" spans="1:5" x14ac:dyDescent="0.25">
      <c r="A69" s="1">
        <v>50</v>
      </c>
      <c r="B69" s="1" t="s">
        <v>185</v>
      </c>
      <c r="C69" s="1" t="s">
        <v>186</v>
      </c>
      <c r="D69" s="1" t="s">
        <v>84</v>
      </c>
      <c r="E69" s="1" t="s">
        <v>8</v>
      </c>
    </row>
    <row r="70" spans="1:5" x14ac:dyDescent="0.25">
      <c r="A70" s="1">
        <v>3</v>
      </c>
      <c r="B70" s="1" t="s">
        <v>187</v>
      </c>
      <c r="C70" s="1" t="s">
        <v>188</v>
      </c>
      <c r="D70" s="1" t="s">
        <v>189</v>
      </c>
      <c r="E70" s="1" t="s">
        <v>8</v>
      </c>
    </row>
    <row r="71" spans="1:5" x14ac:dyDescent="0.25">
      <c r="A71" s="1">
        <v>9</v>
      </c>
      <c r="B71" s="1" t="s">
        <v>190</v>
      </c>
      <c r="C71" s="1" t="s">
        <v>188</v>
      </c>
      <c r="D71" s="1" t="s">
        <v>191</v>
      </c>
      <c r="E71" s="1" t="s">
        <v>8</v>
      </c>
    </row>
    <row r="72" spans="1:5" x14ac:dyDescent="0.25">
      <c r="A72" s="1">
        <v>20</v>
      </c>
      <c r="B72" s="1" t="s">
        <v>192</v>
      </c>
      <c r="C72" s="1" t="s">
        <v>188</v>
      </c>
      <c r="D72" s="1" t="s">
        <v>193</v>
      </c>
      <c r="E72" s="1" t="s">
        <v>8</v>
      </c>
    </row>
    <row r="73" spans="1:5" x14ac:dyDescent="0.25">
      <c r="A73" s="1">
        <v>37</v>
      </c>
      <c r="B73" s="1" t="s">
        <v>194</v>
      </c>
      <c r="C73" s="1" t="s">
        <v>188</v>
      </c>
      <c r="D73" s="1" t="s">
        <v>195</v>
      </c>
      <c r="E73" s="1" t="s">
        <v>8</v>
      </c>
    </row>
    <row r="74" spans="1:5" x14ac:dyDescent="0.25">
      <c r="A74" s="1">
        <v>7</v>
      </c>
      <c r="B74" s="1" t="s">
        <v>196</v>
      </c>
      <c r="C74" s="1" t="s">
        <v>197</v>
      </c>
      <c r="D74" s="1" t="s">
        <v>198</v>
      </c>
      <c r="E74" s="1" t="s">
        <v>8</v>
      </c>
    </row>
    <row r="75" spans="1:5" x14ac:dyDescent="0.25">
      <c r="A75" s="1">
        <v>11</v>
      </c>
      <c r="B75" s="1" t="s">
        <v>199</v>
      </c>
      <c r="C75" s="1" t="s">
        <v>200</v>
      </c>
      <c r="D75" s="1" t="s">
        <v>64</v>
      </c>
      <c r="E75" s="1" t="s">
        <v>8</v>
      </c>
    </row>
    <row r="76" spans="1:5" x14ac:dyDescent="0.25">
      <c r="A76" s="1">
        <v>16</v>
      </c>
      <c r="B76" s="1" t="s">
        <v>201</v>
      </c>
      <c r="C76" s="1" t="s">
        <v>202</v>
      </c>
      <c r="D76" s="1" t="s">
        <v>14</v>
      </c>
      <c r="E76" s="1" t="s">
        <v>8</v>
      </c>
    </row>
    <row r="77" spans="1:5" x14ac:dyDescent="0.25">
      <c r="A77" s="1">
        <v>54</v>
      </c>
      <c r="B77" s="1" t="s">
        <v>203</v>
      </c>
      <c r="C77" s="1" t="s">
        <v>204</v>
      </c>
      <c r="D77" s="1" t="s">
        <v>205</v>
      </c>
      <c r="E77" s="1" t="s">
        <v>8</v>
      </c>
    </row>
    <row r="78" spans="1:5" x14ac:dyDescent="0.25">
      <c r="A78" s="1">
        <v>10</v>
      </c>
      <c r="B78" s="1" t="s">
        <v>206</v>
      </c>
      <c r="C78" s="1" t="s">
        <v>207</v>
      </c>
      <c r="D78" s="1" t="s">
        <v>208</v>
      </c>
      <c r="E78" s="1" t="s">
        <v>8</v>
      </c>
    </row>
    <row r="79" spans="1:5" x14ac:dyDescent="0.25">
      <c r="A79" s="1">
        <v>17</v>
      </c>
      <c r="B79" s="1" t="s">
        <v>209</v>
      </c>
      <c r="C79" s="1" t="s">
        <v>210</v>
      </c>
      <c r="D79" s="1" t="s">
        <v>211</v>
      </c>
      <c r="E79" s="1" t="s">
        <v>8</v>
      </c>
    </row>
    <row r="80" spans="1:5" x14ac:dyDescent="0.25">
      <c r="A80" s="1">
        <v>51</v>
      </c>
      <c r="B80" s="1" t="s">
        <v>212</v>
      </c>
      <c r="C80" s="1" t="s">
        <v>213</v>
      </c>
      <c r="D80" s="1" t="s">
        <v>98</v>
      </c>
      <c r="E80" s="1" t="s">
        <v>8</v>
      </c>
    </row>
    <row r="81" spans="1:5" x14ac:dyDescent="0.25">
      <c r="A81" s="1">
        <v>68</v>
      </c>
      <c r="B81" s="1" t="s">
        <v>214</v>
      </c>
      <c r="C81" s="1" t="s">
        <v>215</v>
      </c>
      <c r="D81" s="1" t="s">
        <v>107</v>
      </c>
      <c r="E81" s="1" t="s">
        <v>8</v>
      </c>
    </row>
    <row r="82" spans="1:5" x14ac:dyDescent="0.25">
      <c r="A82" s="1">
        <v>29</v>
      </c>
      <c r="B82" s="1" t="s">
        <v>216</v>
      </c>
      <c r="C82" s="1" t="s">
        <v>217</v>
      </c>
      <c r="D82" s="1" t="s">
        <v>218</v>
      </c>
      <c r="E82" s="1" t="s">
        <v>8</v>
      </c>
    </row>
    <row r="83" spans="1:5" x14ac:dyDescent="0.25">
      <c r="A83" s="1">
        <v>28</v>
      </c>
      <c r="B83" s="1" t="s">
        <v>219</v>
      </c>
      <c r="C83" s="1" t="s">
        <v>220</v>
      </c>
      <c r="D83" s="1" t="s">
        <v>50</v>
      </c>
      <c r="E83" s="1" t="s">
        <v>8</v>
      </c>
    </row>
    <row r="84" spans="1:5" x14ac:dyDescent="0.25">
      <c r="A84" s="1">
        <v>60</v>
      </c>
      <c r="B84" s="1" t="s">
        <v>221</v>
      </c>
      <c r="C84" s="1" t="s">
        <v>222</v>
      </c>
      <c r="D84" s="1" t="s">
        <v>107</v>
      </c>
      <c r="E84" s="1" t="s">
        <v>8</v>
      </c>
    </row>
    <row r="85" spans="1:5" x14ac:dyDescent="0.25">
      <c r="A85" s="1">
        <v>45</v>
      </c>
      <c r="B85" s="1" t="s">
        <v>223</v>
      </c>
      <c r="C85" s="1" t="s">
        <v>224</v>
      </c>
      <c r="D85" s="1" t="s">
        <v>225</v>
      </c>
      <c r="E85" s="1" t="s">
        <v>8</v>
      </c>
    </row>
    <row r="86" spans="1:5" x14ac:dyDescent="0.25">
      <c r="A86" s="1">
        <v>72</v>
      </c>
      <c r="B86" s="1" t="s">
        <v>226</v>
      </c>
      <c r="C86" s="1" t="s">
        <v>227</v>
      </c>
      <c r="D86" s="1" t="s">
        <v>89</v>
      </c>
      <c r="E86" s="1" t="s">
        <v>8</v>
      </c>
    </row>
    <row r="87" spans="1:5" x14ac:dyDescent="0.25">
      <c r="A87" s="1">
        <v>41</v>
      </c>
      <c r="B87" s="1" t="s">
        <v>228</v>
      </c>
      <c r="C87" s="1" t="s">
        <v>229</v>
      </c>
      <c r="D87" s="1" t="s">
        <v>193</v>
      </c>
      <c r="E87" s="1" t="s">
        <v>8</v>
      </c>
    </row>
    <row r="88" spans="1:5" x14ac:dyDescent="0.25">
      <c r="A88" s="1">
        <v>78</v>
      </c>
      <c r="B88" s="1" t="s">
        <v>230</v>
      </c>
      <c r="C88" s="1" t="s">
        <v>229</v>
      </c>
      <c r="D88" s="1" t="s">
        <v>231</v>
      </c>
      <c r="E88" s="1" t="s">
        <v>8</v>
      </c>
    </row>
    <row r="89" spans="1:5" x14ac:dyDescent="0.25">
      <c r="A89" s="1">
        <v>42</v>
      </c>
      <c r="B89" s="1" t="s">
        <v>232</v>
      </c>
      <c r="C89" s="1" t="s">
        <v>233</v>
      </c>
      <c r="D89" s="1" t="s">
        <v>124</v>
      </c>
      <c r="E89" s="1" t="s">
        <v>8</v>
      </c>
    </row>
    <row r="90" spans="1:5" x14ac:dyDescent="0.25">
      <c r="A90" s="1">
        <v>86</v>
      </c>
      <c r="B90" s="1" t="s">
        <v>234</v>
      </c>
      <c r="C90" s="1" t="s">
        <v>235</v>
      </c>
      <c r="D90" s="1" t="s">
        <v>236</v>
      </c>
      <c r="E90" s="1" t="s">
        <v>8</v>
      </c>
    </row>
    <row r="91" spans="1:5" x14ac:dyDescent="0.25">
      <c r="A91" s="1">
        <v>40</v>
      </c>
      <c r="B91" s="1" t="s">
        <v>237</v>
      </c>
      <c r="C91" s="1" t="s">
        <v>238</v>
      </c>
      <c r="D91" s="1" t="s">
        <v>239</v>
      </c>
      <c r="E91" s="1" t="s">
        <v>8</v>
      </c>
    </row>
    <row r="92" spans="1:5" x14ac:dyDescent="0.25">
      <c r="A92" s="1">
        <v>57</v>
      </c>
      <c r="B92" s="1" t="s">
        <v>240</v>
      </c>
      <c r="C92" s="1" t="s">
        <v>238</v>
      </c>
      <c r="D92" s="1" t="s">
        <v>113</v>
      </c>
      <c r="E92" s="1" t="s">
        <v>8</v>
      </c>
    </row>
    <row r="93" spans="1:5" x14ac:dyDescent="0.25">
      <c r="A93" s="1">
        <v>32</v>
      </c>
      <c r="B93" s="1" t="s">
        <v>241</v>
      </c>
      <c r="C93" s="1" t="s">
        <v>242</v>
      </c>
      <c r="D93" s="1" t="s">
        <v>243</v>
      </c>
      <c r="E93" s="1" t="s">
        <v>8</v>
      </c>
    </row>
    <row r="94" spans="1:5" x14ac:dyDescent="0.25">
      <c r="A94" s="1">
        <v>76</v>
      </c>
      <c r="B94" s="1" t="s">
        <v>244</v>
      </c>
      <c r="C94" s="1" t="s">
        <v>245</v>
      </c>
      <c r="D94" s="1" t="s">
        <v>246</v>
      </c>
      <c r="E94" s="1" t="s">
        <v>8</v>
      </c>
    </row>
    <row r="95" spans="1:5" x14ac:dyDescent="0.25">
      <c r="A95" s="1">
        <v>34</v>
      </c>
      <c r="B95" s="1" t="s">
        <v>247</v>
      </c>
      <c r="C95" s="1" t="s">
        <v>248</v>
      </c>
      <c r="D95" s="1" t="s">
        <v>249</v>
      </c>
      <c r="E95" s="1" t="s">
        <v>8</v>
      </c>
    </row>
    <row r="96" spans="1:5" x14ac:dyDescent="0.25">
      <c r="A96" s="1">
        <v>92</v>
      </c>
      <c r="B96" s="1" t="s">
        <v>250</v>
      </c>
      <c r="C96" s="1" t="s">
        <v>251</v>
      </c>
      <c r="D96" s="1" t="s">
        <v>89</v>
      </c>
      <c r="E96" s="1" t="s">
        <v>8</v>
      </c>
    </row>
    <row r="97" spans="1:5" x14ac:dyDescent="0.25">
      <c r="A97" s="1">
        <v>23</v>
      </c>
      <c r="B97" s="1" t="s">
        <v>252</v>
      </c>
      <c r="C97" s="1" t="s">
        <v>253</v>
      </c>
      <c r="D97" s="1" t="s">
        <v>14</v>
      </c>
      <c r="E97" s="1" t="s">
        <v>8</v>
      </c>
    </row>
  </sheetData>
  <sheetProtection selectLockedCells="1" autoFilter="0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5903-9594-4D94-AEA3-A26D08F4AD4E}">
  <dimension ref="A1:S96"/>
  <sheetViews>
    <sheetView showGridLines="0" topLeftCell="A73" workbookViewId="0">
      <selection activeCell="S3" sqref="S3"/>
    </sheetView>
  </sheetViews>
  <sheetFormatPr defaultColWidth="8.85546875" defaultRowHeight="15" x14ac:dyDescent="0.25"/>
  <cols>
    <col min="1" max="1" width="5.42578125" style="23" customWidth="1"/>
    <col min="2" max="2" width="14" style="20" customWidth="1"/>
    <col min="3" max="3" width="14.5703125" style="20" bestFit="1" customWidth="1"/>
    <col min="4" max="4" width="11.85546875" style="20" bestFit="1" customWidth="1"/>
    <col min="5" max="5" width="24.85546875" style="20" customWidth="1"/>
    <col min="6" max="6" width="10.7109375" style="23" customWidth="1"/>
    <col min="7" max="7" width="10.7109375" style="20" customWidth="1"/>
    <col min="12" max="12" width="11.140625" style="15" bestFit="1" customWidth="1"/>
    <col min="15" max="15" width="10.7109375" style="20" customWidth="1"/>
    <col min="17" max="17" width="10.28515625" customWidth="1"/>
    <col min="18" max="18" width="10.7109375" style="23" customWidth="1"/>
    <col min="20" max="29" width="10.7109375" style="20" customWidth="1"/>
    <col min="30" max="16384" width="8.85546875" style="20"/>
  </cols>
  <sheetData>
    <row r="1" spans="1:19" ht="34.9" customHeight="1" x14ac:dyDescent="0.25">
      <c r="A1" s="50" t="s">
        <v>254</v>
      </c>
      <c r="B1" s="50"/>
      <c r="C1" s="50"/>
      <c r="D1" s="50"/>
      <c r="E1" s="51"/>
      <c r="F1" s="50" t="s">
        <v>255</v>
      </c>
      <c r="G1" s="50"/>
      <c r="H1" s="50"/>
      <c r="I1" s="50"/>
      <c r="J1" s="51"/>
      <c r="K1" s="48"/>
      <c r="L1" s="47"/>
      <c r="M1" s="49" t="s">
        <v>256</v>
      </c>
      <c r="N1" s="50"/>
      <c r="O1" s="50"/>
      <c r="P1" s="50"/>
      <c r="Q1" s="51"/>
      <c r="R1" s="32" t="s">
        <v>257</v>
      </c>
      <c r="S1" s="20"/>
    </row>
    <row r="2" spans="1:19" ht="45" x14ac:dyDescent="0.25">
      <c r="A2" s="18" t="s">
        <v>0</v>
      </c>
      <c r="B2" s="19" t="s">
        <v>1</v>
      </c>
      <c r="C2" s="19" t="s">
        <v>2</v>
      </c>
      <c r="D2" s="19" t="s">
        <v>3</v>
      </c>
      <c r="E2" s="31" t="s">
        <v>4</v>
      </c>
      <c r="F2" s="24" t="s">
        <v>258</v>
      </c>
      <c r="G2" s="24" t="s">
        <v>259</v>
      </c>
      <c r="H2" s="24" t="s">
        <v>260</v>
      </c>
      <c r="I2" s="24" t="s">
        <v>261</v>
      </c>
      <c r="J2" s="26" t="s">
        <v>262</v>
      </c>
      <c r="K2" s="25" t="s">
        <v>263</v>
      </c>
      <c r="L2" s="28" t="s">
        <v>264</v>
      </c>
      <c r="M2" s="28" t="s">
        <v>265</v>
      </c>
      <c r="N2" s="24" t="s">
        <v>266</v>
      </c>
      <c r="O2" s="24" t="s">
        <v>267</v>
      </c>
      <c r="P2" s="24" t="s">
        <v>268</v>
      </c>
      <c r="Q2" s="26" t="s">
        <v>269</v>
      </c>
      <c r="R2" s="17" t="s">
        <v>270</v>
      </c>
      <c r="S2" s="33" t="s">
        <v>271</v>
      </c>
    </row>
    <row r="3" spans="1:19" ht="25.15" customHeight="1" x14ac:dyDescent="0.25">
      <c r="A3" s="18">
        <v>1</v>
      </c>
      <c r="B3" s="19" t="str">
        <f>LISTA_STUDENTI[[#This Row],[Broj indeksa]]</f>
        <v>2018/2509</v>
      </c>
      <c r="C3" s="19" t="str">
        <f>VLOOKUP(Zbirna_Lista[[#This Row],[Broj indeksa]],LISTA_STUDENTI[[Broj indeksa]:[tip studija]],2,FALSE)</f>
        <v>Antić</v>
      </c>
      <c r="D3" s="19" t="str">
        <f>VLOOKUP(Zbirna_Lista[Broj indeksa],LISTA_STUDENTI[[Broj indeksa]:[tip studija]],3,FALSE)</f>
        <v>Pavle</v>
      </c>
      <c r="E3" s="31" t="str">
        <f>VLOOKUP(Zbirna_Lista[[#This Row],[Broj indeksa]],LISTA_STUDENTI[[Broj indeksa]:[tip studija]],4,FALSE)</f>
        <v>osnovne strukovne studije</v>
      </c>
      <c r="F3" s="21" t="s">
        <v>272</v>
      </c>
      <c r="G3" s="21" t="s">
        <v>272</v>
      </c>
      <c r="H3" s="21"/>
      <c r="I3" s="21"/>
      <c r="J3" s="27"/>
      <c r="K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" s="29"/>
      <c r="M3" s="29"/>
      <c r="N3" s="21"/>
      <c r="O3" s="21"/>
      <c r="P3" s="21"/>
      <c r="Q3" s="30"/>
      <c r="R3" s="22"/>
      <c r="S3" s="22"/>
    </row>
    <row r="4" spans="1:19" ht="25.15" customHeight="1" x14ac:dyDescent="0.25">
      <c r="A4" s="18">
        <v>2</v>
      </c>
      <c r="B4" s="19" t="str">
        <f>LISTA_STUDENTI[[#This Row],[Broj indeksa]]</f>
        <v>2018/2510</v>
      </c>
      <c r="C4" s="19" t="str">
        <f>VLOOKUP(Zbirna_Lista[[#This Row],[Broj indeksa]],LISTA_STUDENTI[[Broj indeksa]:[tip studija]],2,FALSE)</f>
        <v>Bajić</v>
      </c>
      <c r="D4" s="19" t="str">
        <f>VLOOKUP(Zbirna_Lista[Broj indeksa],LISTA_STUDENTI[[Broj indeksa]:[tip studija]],3,FALSE)</f>
        <v>Miloš</v>
      </c>
      <c r="E4" s="31" t="str">
        <f>VLOOKUP(Zbirna_Lista[[#This Row],[Broj indeksa]],LISTA_STUDENTI[[Broj indeksa]:[tip studija]],4,FALSE)</f>
        <v>osnovne strukovne studije</v>
      </c>
      <c r="F4" s="21">
        <v>25</v>
      </c>
      <c r="G4" s="21">
        <v>29</v>
      </c>
      <c r="H4" s="21">
        <v>17</v>
      </c>
      <c r="I4" s="21"/>
      <c r="J4" s="27">
        <v>9</v>
      </c>
      <c r="K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" s="29"/>
      <c r="M4" s="29"/>
      <c r="N4" s="21"/>
      <c r="O4" s="21"/>
      <c r="P4" s="21"/>
      <c r="Q4" s="30"/>
      <c r="R4" s="22"/>
      <c r="S4" s="22"/>
    </row>
    <row r="5" spans="1:19" ht="25.15" customHeight="1" x14ac:dyDescent="0.25">
      <c r="A5" s="18">
        <v>3</v>
      </c>
      <c r="B5" s="19" t="str">
        <f>LISTA_STUDENTI[[#This Row],[Broj indeksa]]</f>
        <v>2017/2057</v>
      </c>
      <c r="C5" s="19" t="str">
        <f>VLOOKUP(Zbirna_Lista[[#This Row],[Broj indeksa]],LISTA_STUDENTI[[Broj indeksa]:[tip studija]],2,FALSE)</f>
        <v>Baša</v>
      </c>
      <c r="D5" s="19" t="str">
        <f>VLOOKUP(Zbirna_Lista[Broj indeksa],LISTA_STUDENTI[[Broj indeksa]:[tip studija]],3,FALSE)</f>
        <v>Janoš</v>
      </c>
      <c r="E5" s="31" t="str">
        <f>VLOOKUP(Zbirna_Lista[[#This Row],[Broj indeksa]],LISTA_STUDENTI[[Broj indeksa]:[tip studija]],4,FALSE)</f>
        <v>osnovne strukovne studije</v>
      </c>
      <c r="F5" s="21">
        <v>30</v>
      </c>
      <c r="G5" s="21">
        <v>32</v>
      </c>
      <c r="H5" s="21">
        <v>20</v>
      </c>
      <c r="I5" s="21">
        <v>15</v>
      </c>
      <c r="J5" s="27">
        <v>15</v>
      </c>
      <c r="K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5" s="29"/>
      <c r="M5" s="29"/>
      <c r="N5" s="21"/>
      <c r="O5" s="21"/>
      <c r="P5" s="21"/>
      <c r="Q5" s="30"/>
      <c r="R5" s="22"/>
      <c r="S5" s="22"/>
    </row>
    <row r="6" spans="1:19" ht="25.15" customHeight="1" x14ac:dyDescent="0.25">
      <c r="A6" s="18">
        <v>4</v>
      </c>
      <c r="B6" s="19" t="str">
        <f>LISTA_STUDENTI[[#This Row],[Broj indeksa]]</f>
        <v>2018/2036</v>
      </c>
      <c r="C6" s="19" t="str">
        <f>VLOOKUP(Zbirna_Lista[[#This Row],[Broj indeksa]],LISTA_STUDENTI[[Broj indeksa]:[tip studija]],2,FALSE)</f>
        <v>Blagojević</v>
      </c>
      <c r="D6" s="19" t="str">
        <f>VLOOKUP(Zbirna_Lista[Broj indeksa],LISTA_STUDENTI[[Broj indeksa]:[tip studija]],3,FALSE)</f>
        <v>Nemanja</v>
      </c>
      <c r="E6" s="31" t="str">
        <f>VLOOKUP(Zbirna_Lista[[#This Row],[Broj indeksa]],LISTA_STUDENTI[[Broj indeksa]:[tip studija]],4,FALSE)</f>
        <v>osnovne strukovne studije</v>
      </c>
      <c r="F6" s="21" t="s">
        <v>272</v>
      </c>
      <c r="G6" s="21" t="s">
        <v>272</v>
      </c>
      <c r="H6" s="21"/>
      <c r="I6" s="21"/>
      <c r="J6" s="27"/>
      <c r="K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" s="29"/>
      <c r="M6" s="29"/>
      <c r="N6" s="21"/>
      <c r="O6" s="21"/>
      <c r="P6" s="21"/>
      <c r="Q6" s="30"/>
      <c r="R6" s="22"/>
      <c r="S6" s="22"/>
    </row>
    <row r="7" spans="1:19" ht="25.15" customHeight="1" x14ac:dyDescent="0.25">
      <c r="A7" s="18">
        <v>5</v>
      </c>
      <c r="B7" s="19" t="str">
        <f>LISTA_STUDENTI[[#This Row],[Broj indeksa]]</f>
        <v>2017/2045</v>
      </c>
      <c r="C7" s="19" t="str">
        <f>VLOOKUP(Zbirna_Lista[[#This Row],[Broj indeksa]],LISTA_STUDENTI[[Broj indeksa]:[tip studija]],2,FALSE)</f>
        <v>Vasić</v>
      </c>
      <c r="D7" s="19" t="str">
        <f>VLOOKUP(Zbirna_Lista[Broj indeksa],LISTA_STUDENTI[[Broj indeksa]:[tip studija]],3,FALSE)</f>
        <v>Pavle</v>
      </c>
      <c r="E7" s="31" t="str">
        <f>VLOOKUP(Zbirna_Lista[[#This Row],[Broj indeksa]],LISTA_STUDENTI[[Broj indeksa]:[tip studija]],4,FALSE)</f>
        <v>osnovne strukovne studije</v>
      </c>
      <c r="F7" s="21">
        <v>24</v>
      </c>
      <c r="G7" s="21">
        <v>25</v>
      </c>
      <c r="H7" s="21">
        <v>12</v>
      </c>
      <c r="I7" s="21">
        <v>9</v>
      </c>
      <c r="J7" s="27"/>
      <c r="K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" s="29"/>
      <c r="M7" s="29"/>
      <c r="N7" s="21"/>
      <c r="O7" s="21"/>
      <c r="P7" s="21"/>
      <c r="Q7" s="30"/>
      <c r="R7" s="22"/>
      <c r="S7" s="22"/>
    </row>
    <row r="8" spans="1:19" ht="25.15" customHeight="1" x14ac:dyDescent="0.25">
      <c r="A8" s="18">
        <v>6</v>
      </c>
      <c r="B8" s="19" t="str">
        <f>LISTA_STUDENTI[[#This Row],[Broj indeksa]]</f>
        <v>2018/2057</v>
      </c>
      <c r="C8" s="19" t="str">
        <f>VLOOKUP(Zbirna_Lista[[#This Row],[Broj indeksa]],LISTA_STUDENTI[[Broj indeksa]:[tip studija]],2,FALSE)</f>
        <v>Vasić</v>
      </c>
      <c r="D8" s="19" t="str">
        <f>VLOOKUP(Zbirna_Lista[Broj indeksa],LISTA_STUDENTI[[Broj indeksa]:[tip studija]],3,FALSE)</f>
        <v>Dragan</v>
      </c>
      <c r="E8" s="31" t="str">
        <f>VLOOKUP(Zbirna_Lista[[#This Row],[Broj indeksa]],LISTA_STUDENTI[[Broj indeksa]:[tip studija]],4,FALSE)</f>
        <v>osnovne strukovne studije</v>
      </c>
      <c r="F8" s="21" t="s">
        <v>272</v>
      </c>
      <c r="G8" s="21" t="s">
        <v>272</v>
      </c>
      <c r="H8" s="21"/>
      <c r="I8" s="21"/>
      <c r="J8" s="27"/>
      <c r="K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" s="29"/>
      <c r="M8" s="29"/>
      <c r="N8" s="21"/>
      <c r="O8" s="21"/>
      <c r="P8" s="21"/>
      <c r="Q8" s="30"/>
      <c r="R8" s="22"/>
      <c r="S8" s="22"/>
    </row>
    <row r="9" spans="1:19" ht="25.15" customHeight="1" x14ac:dyDescent="0.25">
      <c r="A9" s="18">
        <v>7</v>
      </c>
      <c r="B9" s="19" t="str">
        <f>LISTA_STUDENTI[[#This Row],[Broj indeksa]]</f>
        <v>2018/2043</v>
      </c>
      <c r="C9" s="19" t="str">
        <f>VLOOKUP(Zbirna_Lista[[#This Row],[Broj indeksa]],LISTA_STUDENTI[[Broj indeksa]:[tip studija]],2,FALSE)</f>
        <v>Veljanoski</v>
      </c>
      <c r="D9" s="19" t="str">
        <f>VLOOKUP(Zbirna_Lista[Broj indeksa],LISTA_STUDENTI[[Broj indeksa]:[tip studija]],3,FALSE)</f>
        <v>Jovica</v>
      </c>
      <c r="E9" s="31" t="str">
        <f>VLOOKUP(Zbirna_Lista[[#This Row],[Broj indeksa]],LISTA_STUDENTI[[Broj indeksa]:[tip studija]],4,FALSE)</f>
        <v>osnovne strukovne studije</v>
      </c>
      <c r="F9" s="21" t="s">
        <v>272</v>
      </c>
      <c r="G9" s="21" t="s">
        <v>272</v>
      </c>
      <c r="H9" s="21"/>
      <c r="I9" s="21"/>
      <c r="J9" s="27"/>
      <c r="K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" s="29"/>
      <c r="M9" s="29"/>
      <c r="N9" s="21"/>
      <c r="O9" s="21"/>
      <c r="P9" s="21"/>
      <c r="Q9" s="30"/>
      <c r="R9" s="22"/>
      <c r="S9" s="22"/>
    </row>
    <row r="10" spans="1:19" ht="25.15" customHeight="1" x14ac:dyDescent="0.25">
      <c r="A10" s="18">
        <v>8</v>
      </c>
      <c r="B10" s="19" t="str">
        <f>LISTA_STUDENTI[[#This Row],[Broj indeksa]]</f>
        <v>2016/2512</v>
      </c>
      <c r="C10" s="19" t="str">
        <f>VLOOKUP(Zbirna_Lista[[#This Row],[Broj indeksa]],LISTA_STUDENTI[[Broj indeksa]:[tip studija]],2,FALSE)</f>
        <v>Veselinović</v>
      </c>
      <c r="D10" s="19" t="str">
        <f>VLOOKUP(Zbirna_Lista[Broj indeksa],LISTA_STUDENTI[[Broj indeksa]:[tip studija]],3,FALSE)</f>
        <v>Milana</v>
      </c>
      <c r="E10" s="31" t="str">
        <f>VLOOKUP(Zbirna_Lista[[#This Row],[Broj indeksa]],LISTA_STUDENTI[[Broj indeksa]:[tip studija]],4,FALSE)</f>
        <v>osnovne strukovne studije</v>
      </c>
      <c r="F10" s="21">
        <v>26</v>
      </c>
      <c r="G10" s="21" t="s">
        <v>272</v>
      </c>
      <c r="H10" s="21"/>
      <c r="I10" s="21">
        <v>10</v>
      </c>
      <c r="J10" s="27"/>
      <c r="K1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0" s="29"/>
      <c r="M10" s="29"/>
      <c r="N10" s="21"/>
      <c r="O10" s="21"/>
      <c r="P10" s="21"/>
      <c r="Q10" s="30"/>
      <c r="R10" s="22"/>
      <c r="S10" s="22"/>
    </row>
    <row r="11" spans="1:19" ht="25.15" customHeight="1" x14ac:dyDescent="0.25">
      <c r="A11" s="18">
        <v>9</v>
      </c>
      <c r="B11" s="19" t="str">
        <f>LISTA_STUDENTI[[#This Row],[Broj indeksa]]</f>
        <v>2018/2040</v>
      </c>
      <c r="C11" s="19" t="str">
        <f>VLOOKUP(Zbirna_Lista[[#This Row],[Broj indeksa]],LISTA_STUDENTI[[Broj indeksa]:[tip studija]],2,FALSE)</f>
        <v>Vidosavljević</v>
      </c>
      <c r="D11" s="19" t="str">
        <f>VLOOKUP(Zbirna_Lista[Broj indeksa],LISTA_STUDENTI[[Broj indeksa]:[tip studija]],3,FALSE)</f>
        <v>Vukašin</v>
      </c>
      <c r="E11" s="31" t="str">
        <f>VLOOKUP(Zbirna_Lista[[#This Row],[Broj indeksa]],LISTA_STUDENTI[[Broj indeksa]:[tip studija]],4,FALSE)</f>
        <v>osnovne strukovne studije</v>
      </c>
      <c r="F11" s="21" t="s">
        <v>272</v>
      </c>
      <c r="G11" s="21" t="s">
        <v>272</v>
      </c>
      <c r="H11" s="21"/>
      <c r="I11" s="21"/>
      <c r="J11" s="27"/>
      <c r="K1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1" s="29"/>
      <c r="M11" s="29"/>
      <c r="N11" s="21"/>
      <c r="O11" s="21"/>
      <c r="P11" s="21"/>
      <c r="Q11" s="30"/>
      <c r="R11" s="22"/>
      <c r="S11" s="22"/>
    </row>
    <row r="12" spans="1:19" ht="25.15" customHeight="1" x14ac:dyDescent="0.25">
      <c r="A12" s="18">
        <v>10</v>
      </c>
      <c r="B12" s="19" t="str">
        <f>LISTA_STUDENTI[[#This Row],[Broj indeksa]]</f>
        <v>2018/2020</v>
      </c>
      <c r="C12" s="19" t="str">
        <f>VLOOKUP(Zbirna_Lista[[#This Row],[Broj indeksa]],LISTA_STUDENTI[[Broj indeksa]:[tip studija]],2,FALSE)</f>
        <v>Vila</v>
      </c>
      <c r="D12" s="19" t="str">
        <f>VLOOKUP(Zbirna_Lista[Broj indeksa],LISTA_STUDENTI[[Broj indeksa]:[tip studija]],3,FALSE)</f>
        <v>Lazar</v>
      </c>
      <c r="E12" s="31" t="str">
        <f>VLOOKUP(Zbirna_Lista[[#This Row],[Broj indeksa]],LISTA_STUDENTI[[Broj indeksa]:[tip studija]],4,FALSE)</f>
        <v>osnovne strukovne studije</v>
      </c>
      <c r="F12" s="21" t="s">
        <v>272</v>
      </c>
      <c r="G12" s="21" t="s">
        <v>272</v>
      </c>
      <c r="H12" s="21"/>
      <c r="I12" s="21"/>
      <c r="J12" s="27"/>
      <c r="K1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2" s="29"/>
      <c r="M12" s="29"/>
      <c r="N12" s="21"/>
      <c r="O12" s="21"/>
      <c r="P12" s="21"/>
      <c r="Q12" s="30"/>
      <c r="R12" s="22"/>
      <c r="S12" s="22"/>
    </row>
    <row r="13" spans="1:19" ht="25.15" customHeight="1" x14ac:dyDescent="0.25">
      <c r="A13" s="18">
        <v>11</v>
      </c>
      <c r="B13" s="19" t="str">
        <f>LISTA_STUDENTI[[#This Row],[Broj indeksa]]</f>
        <v>2018/2035</v>
      </c>
      <c r="C13" s="19" t="str">
        <f>VLOOKUP(Zbirna_Lista[[#This Row],[Broj indeksa]],LISTA_STUDENTI[[Broj indeksa]:[tip studija]],2,FALSE)</f>
        <v>Vladić</v>
      </c>
      <c r="D13" s="19" t="str">
        <f>VLOOKUP(Zbirna_Lista[Broj indeksa],LISTA_STUDENTI[[Broj indeksa]:[tip studija]],3,FALSE)</f>
        <v>Teodora</v>
      </c>
      <c r="E13" s="31" t="str">
        <f>VLOOKUP(Zbirna_Lista[[#This Row],[Broj indeksa]],LISTA_STUDENTI[[Broj indeksa]:[tip studija]],4,FALSE)</f>
        <v>osnovne strukovne studije</v>
      </c>
      <c r="F13" s="21" t="s">
        <v>272</v>
      </c>
      <c r="G13" s="21" t="s">
        <v>272</v>
      </c>
      <c r="H13" s="21"/>
      <c r="I13" s="21"/>
      <c r="J13" s="27"/>
      <c r="K1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3" s="29"/>
      <c r="M13" s="29"/>
      <c r="N13" s="21"/>
      <c r="O13" s="21"/>
      <c r="P13" s="21"/>
      <c r="Q13" s="30"/>
      <c r="R13" s="22"/>
      <c r="S13" s="22"/>
    </row>
    <row r="14" spans="1:19" ht="25.15" customHeight="1" x14ac:dyDescent="0.25">
      <c r="A14" s="18">
        <v>12</v>
      </c>
      <c r="B14" s="19" t="str">
        <f>LISTA_STUDENTI[[#This Row],[Broj indeksa]]</f>
        <v>2018/2008</v>
      </c>
      <c r="C14" s="19" t="str">
        <f>VLOOKUP(Zbirna_Lista[[#This Row],[Broj indeksa]],LISTA_STUDENTI[[Broj indeksa]:[tip studija]],2,FALSE)</f>
        <v>Vujasinović</v>
      </c>
      <c r="D14" s="19" t="str">
        <f>VLOOKUP(Zbirna_Lista[Broj indeksa],LISTA_STUDENTI[[Broj indeksa]:[tip studija]],3,FALSE)</f>
        <v>Danilo</v>
      </c>
      <c r="E14" s="31" t="str">
        <f>VLOOKUP(Zbirna_Lista[[#This Row],[Broj indeksa]],LISTA_STUDENTI[[Broj indeksa]:[tip studija]],4,FALSE)</f>
        <v>osnovne strukovne studije</v>
      </c>
      <c r="F14" s="21">
        <v>29</v>
      </c>
      <c r="G14" s="21">
        <v>28</v>
      </c>
      <c r="H14" s="21">
        <v>20</v>
      </c>
      <c r="I14" s="21">
        <v>9</v>
      </c>
      <c r="J14" s="27"/>
      <c r="K1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4" s="29"/>
      <c r="M14" s="29"/>
      <c r="N14" s="21"/>
      <c r="O14" s="21"/>
      <c r="P14" s="21"/>
      <c r="Q14" s="30"/>
      <c r="R14" s="22"/>
      <c r="S14" s="22"/>
    </row>
    <row r="15" spans="1:19" ht="25.15" customHeight="1" x14ac:dyDescent="0.25">
      <c r="A15" s="18">
        <v>13</v>
      </c>
      <c r="B15" s="19" t="str">
        <f>LISTA_STUDENTI[[#This Row],[Broj indeksa]]</f>
        <v>2018/2031</v>
      </c>
      <c r="C15" s="19" t="str">
        <f>VLOOKUP(Zbirna_Lista[[#This Row],[Broj indeksa]],LISTA_STUDENTI[[Broj indeksa]:[tip studija]],2,FALSE)</f>
        <v>Vujović</v>
      </c>
      <c r="D15" s="19" t="str">
        <f>VLOOKUP(Zbirna_Lista[Broj indeksa],LISTA_STUDENTI[[Broj indeksa]:[tip studija]],3,FALSE)</f>
        <v>Nikola</v>
      </c>
      <c r="E15" s="31" t="str">
        <f>VLOOKUP(Zbirna_Lista[[#This Row],[Broj indeksa]],LISTA_STUDENTI[[Broj indeksa]:[tip studija]],4,FALSE)</f>
        <v>osnovne strukovne studije</v>
      </c>
      <c r="F15" s="21">
        <v>32</v>
      </c>
      <c r="G15" s="21">
        <v>31</v>
      </c>
      <c r="H15" s="21"/>
      <c r="I15" s="21">
        <v>15</v>
      </c>
      <c r="J15" s="27">
        <v>9</v>
      </c>
      <c r="K1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5" s="29"/>
      <c r="M15" s="29"/>
      <c r="N15" s="21"/>
      <c r="O15" s="21"/>
      <c r="P15" s="21"/>
      <c r="Q15" s="30"/>
      <c r="R15" s="22"/>
      <c r="S15" s="22"/>
    </row>
    <row r="16" spans="1:19" ht="25.15" customHeight="1" x14ac:dyDescent="0.25">
      <c r="A16" s="18">
        <v>14</v>
      </c>
      <c r="B16" s="19" t="str">
        <f>LISTA_STUDENTI[[#This Row],[Broj indeksa]]</f>
        <v>2018/2060</v>
      </c>
      <c r="C16" s="19" t="str">
        <f>VLOOKUP(Zbirna_Lista[[#This Row],[Broj indeksa]],LISTA_STUDENTI[[Broj indeksa]:[tip studija]],2,FALSE)</f>
        <v>Vukobrat</v>
      </c>
      <c r="D16" s="19" t="str">
        <f>VLOOKUP(Zbirna_Lista[Broj indeksa],LISTA_STUDENTI[[Broj indeksa]:[tip studija]],3,FALSE)</f>
        <v>Vukašin</v>
      </c>
      <c r="E16" s="31" t="str">
        <f>VLOOKUP(Zbirna_Lista[[#This Row],[Broj indeksa]],LISTA_STUDENTI[[Broj indeksa]:[tip studija]],4,FALSE)</f>
        <v>osnovne strukovne studije</v>
      </c>
      <c r="F16" s="21">
        <v>28</v>
      </c>
      <c r="G16" s="21">
        <v>29</v>
      </c>
      <c r="H16" s="21">
        <v>19</v>
      </c>
      <c r="I16" s="21">
        <v>9</v>
      </c>
      <c r="J16" s="27">
        <v>11</v>
      </c>
      <c r="K1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16" s="29"/>
      <c r="M16" s="29"/>
      <c r="N16" s="21"/>
      <c r="O16" s="21"/>
      <c r="P16" s="21"/>
      <c r="Q16" s="30"/>
      <c r="R16" s="22"/>
      <c r="S16" s="22"/>
    </row>
    <row r="17" spans="1:19" ht="25.15" customHeight="1" x14ac:dyDescent="0.25">
      <c r="A17" s="18">
        <v>15</v>
      </c>
      <c r="B17" s="19" t="str">
        <f>LISTA_STUDENTI[[#This Row],[Broj indeksa]]</f>
        <v>2018/2022</v>
      </c>
      <c r="C17" s="19" t="str">
        <f>VLOOKUP(Zbirna_Lista[[#This Row],[Broj indeksa]],LISTA_STUDENTI[[Broj indeksa]:[tip studija]],2,FALSE)</f>
        <v>Gavrilović</v>
      </c>
      <c r="D17" s="19" t="str">
        <f>VLOOKUP(Zbirna_Lista[Broj indeksa],LISTA_STUDENTI[[Broj indeksa]:[tip studija]],3,FALSE)</f>
        <v>Nebojša</v>
      </c>
      <c r="E17" s="31" t="str">
        <f>VLOOKUP(Zbirna_Lista[[#This Row],[Broj indeksa]],LISTA_STUDENTI[[Broj indeksa]:[tip studija]],4,FALSE)</f>
        <v>osnovne strukovne studije</v>
      </c>
      <c r="F17" s="21">
        <v>25</v>
      </c>
      <c r="G17" s="21" t="s">
        <v>272</v>
      </c>
      <c r="H17" s="21"/>
      <c r="I17" s="21">
        <v>9</v>
      </c>
      <c r="J17" s="27"/>
      <c r="K1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7" s="29"/>
      <c r="M17" s="29"/>
      <c r="N17" s="21"/>
      <c r="O17" s="21"/>
      <c r="P17" s="21"/>
      <c r="Q17" s="30"/>
      <c r="R17" s="22"/>
      <c r="S17" s="22"/>
    </row>
    <row r="18" spans="1:19" ht="25.15" customHeight="1" x14ac:dyDescent="0.25">
      <c r="A18" s="18">
        <v>16</v>
      </c>
      <c r="B18" s="19" t="str">
        <f>LISTA_STUDENTI[[#This Row],[Broj indeksa]]</f>
        <v>2018/2038</v>
      </c>
      <c r="C18" s="19" t="str">
        <f>VLOOKUP(Zbirna_Lista[[#This Row],[Broj indeksa]],LISTA_STUDENTI[[Broj indeksa]:[tip studija]],2,FALSE)</f>
        <v>Gagarin</v>
      </c>
      <c r="D18" s="19" t="str">
        <f>VLOOKUP(Zbirna_Lista[Broj indeksa],LISTA_STUDENTI[[Broj indeksa]:[tip studija]],3,FALSE)</f>
        <v>Daniil</v>
      </c>
      <c r="E18" s="31" t="str">
        <f>VLOOKUP(Zbirna_Lista[[#This Row],[Broj indeksa]],LISTA_STUDENTI[[Broj indeksa]:[tip studija]],4,FALSE)</f>
        <v>osnovne strukovne studije</v>
      </c>
      <c r="F18" s="21">
        <v>27</v>
      </c>
      <c r="G18" s="21">
        <v>27</v>
      </c>
      <c r="H18" s="21">
        <v>12</v>
      </c>
      <c r="I18" s="21"/>
      <c r="J18" s="27"/>
      <c r="K1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8" s="29"/>
      <c r="M18" s="29"/>
      <c r="N18" s="21"/>
      <c r="O18" s="21"/>
      <c r="P18" s="21"/>
      <c r="Q18" s="30"/>
      <c r="R18" s="22"/>
      <c r="S18" s="22"/>
    </row>
    <row r="19" spans="1:19" ht="25.15" customHeight="1" x14ac:dyDescent="0.25">
      <c r="A19" s="18">
        <v>17</v>
      </c>
      <c r="B19" s="19" t="str">
        <f>LISTA_STUDENTI[[#This Row],[Broj indeksa]]</f>
        <v>2018/2061</v>
      </c>
      <c r="C19" s="19" t="str">
        <f>VLOOKUP(Zbirna_Lista[[#This Row],[Broj indeksa]],LISTA_STUDENTI[[Broj indeksa]:[tip studija]],2,FALSE)</f>
        <v>Gladović</v>
      </c>
      <c r="D19" s="19" t="str">
        <f>VLOOKUP(Zbirna_Lista[Broj indeksa],LISTA_STUDENTI[[Broj indeksa]:[tip studija]],3,FALSE)</f>
        <v>Miloš</v>
      </c>
      <c r="E19" s="31" t="str">
        <f>VLOOKUP(Zbirna_Lista[[#This Row],[Broj indeksa]],LISTA_STUDENTI[[Broj indeksa]:[tip studija]],4,FALSE)</f>
        <v>osnovne strukovne studije</v>
      </c>
      <c r="F19" s="21" t="s">
        <v>272</v>
      </c>
      <c r="G19" s="21" t="s">
        <v>272</v>
      </c>
      <c r="H19" s="21"/>
      <c r="I19" s="21"/>
      <c r="J19" s="27"/>
      <c r="K1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19" s="29"/>
      <c r="M19" s="29"/>
      <c r="N19" s="21"/>
      <c r="O19" s="21"/>
      <c r="P19" s="21"/>
      <c r="Q19" s="30"/>
      <c r="R19" s="22"/>
      <c r="S19" s="22"/>
    </row>
    <row r="20" spans="1:19" ht="25.15" customHeight="1" x14ac:dyDescent="0.25">
      <c r="A20" s="18">
        <v>18</v>
      </c>
      <c r="B20" s="19" t="str">
        <f>LISTA_STUDENTI[[#This Row],[Broj indeksa]]</f>
        <v>2018/2047</v>
      </c>
      <c r="C20" s="19" t="str">
        <f>VLOOKUP(Zbirna_Lista[[#This Row],[Broj indeksa]],LISTA_STUDENTI[[Broj indeksa]:[tip studija]],2,FALSE)</f>
        <v>Dabić</v>
      </c>
      <c r="D20" s="19" t="str">
        <f>VLOOKUP(Zbirna_Lista[Broj indeksa],LISTA_STUDENTI[[Broj indeksa]:[tip studija]],3,FALSE)</f>
        <v>Mladen</v>
      </c>
      <c r="E20" s="31" t="str">
        <f>VLOOKUP(Zbirna_Lista[[#This Row],[Broj indeksa]],LISTA_STUDENTI[[Broj indeksa]:[tip studija]],4,FALSE)</f>
        <v>osnovne strukovne studije</v>
      </c>
      <c r="F20" s="21">
        <v>25</v>
      </c>
      <c r="G20" s="21" t="s">
        <v>272</v>
      </c>
      <c r="H20" s="21"/>
      <c r="I20" s="21"/>
      <c r="J20" s="27"/>
      <c r="K2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0" s="29"/>
      <c r="M20" s="29"/>
      <c r="N20" s="21"/>
      <c r="O20" s="21"/>
      <c r="P20" s="21"/>
      <c r="Q20" s="30"/>
      <c r="R20" s="22"/>
      <c r="S20" s="22"/>
    </row>
    <row r="21" spans="1:19" ht="25.15" customHeight="1" x14ac:dyDescent="0.25">
      <c r="A21" s="18">
        <v>19</v>
      </c>
      <c r="B21" s="19" t="str">
        <f>LISTA_STUDENTI[[#This Row],[Broj indeksa]]</f>
        <v>2018/2058</v>
      </c>
      <c r="C21" s="19" t="str">
        <f>VLOOKUP(Zbirna_Lista[[#This Row],[Broj indeksa]],LISTA_STUDENTI[[Broj indeksa]:[tip studija]],2,FALSE)</f>
        <v>Derikonjić</v>
      </c>
      <c r="D21" s="19" t="str">
        <f>VLOOKUP(Zbirna_Lista[Broj indeksa],LISTA_STUDENTI[[Broj indeksa]:[tip studija]],3,FALSE)</f>
        <v>Igor</v>
      </c>
      <c r="E21" s="31" t="str">
        <f>VLOOKUP(Zbirna_Lista[[#This Row],[Broj indeksa]],LISTA_STUDENTI[[Broj indeksa]:[tip studija]],4,FALSE)</f>
        <v>osnovne strukovne studije</v>
      </c>
      <c r="F21" s="21">
        <v>27</v>
      </c>
      <c r="G21" s="21" t="s">
        <v>272</v>
      </c>
      <c r="H21" s="21">
        <v>20</v>
      </c>
      <c r="I21" s="21">
        <v>10</v>
      </c>
      <c r="J21" s="27">
        <v>11</v>
      </c>
      <c r="K2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21" s="29"/>
      <c r="M21" s="29"/>
      <c r="N21" s="21"/>
      <c r="O21" s="21"/>
      <c r="P21" s="21"/>
      <c r="Q21" s="30"/>
      <c r="R21" s="22"/>
      <c r="S21" s="22"/>
    </row>
    <row r="22" spans="1:19" ht="25.15" customHeight="1" x14ac:dyDescent="0.25">
      <c r="A22" s="18">
        <v>20</v>
      </c>
      <c r="B22" s="19" t="str">
        <f>LISTA_STUDENTI[[#This Row],[Broj indeksa]]</f>
        <v>2017/2024</v>
      </c>
      <c r="C22" s="19" t="str">
        <f>VLOOKUP(Zbirna_Lista[[#This Row],[Broj indeksa]],LISTA_STUDENTI[[Broj indeksa]:[tip studija]],2,FALSE)</f>
        <v>Dimitrijević</v>
      </c>
      <c r="D22" s="19" t="str">
        <f>VLOOKUP(Zbirna_Lista[Broj indeksa],LISTA_STUDENTI[[Broj indeksa]:[tip studija]],3,FALSE)</f>
        <v>Aleksandar</v>
      </c>
      <c r="E22" s="31" t="str">
        <f>VLOOKUP(Zbirna_Lista[[#This Row],[Broj indeksa]],LISTA_STUDENTI[[Broj indeksa]:[tip studija]],4,FALSE)</f>
        <v>osnovne strukovne studije</v>
      </c>
      <c r="F22" s="21">
        <v>30</v>
      </c>
      <c r="G22" s="21">
        <v>29</v>
      </c>
      <c r="H22" s="21"/>
      <c r="I22" s="21"/>
      <c r="J22" s="27"/>
      <c r="K2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2" s="29"/>
      <c r="M22" s="29"/>
      <c r="N22" s="21"/>
      <c r="O22" s="21"/>
      <c r="P22" s="21"/>
      <c r="Q22" s="30"/>
      <c r="R22" s="22"/>
      <c r="S22" s="22"/>
    </row>
    <row r="23" spans="1:19" ht="25.15" customHeight="1" x14ac:dyDescent="0.25">
      <c r="A23" s="18">
        <v>21</v>
      </c>
      <c r="B23" s="19" t="str">
        <f>LISTA_STUDENTI[[#This Row],[Broj indeksa]]</f>
        <v>2018/2025</v>
      </c>
      <c r="C23" s="19" t="str">
        <f>VLOOKUP(Zbirna_Lista[[#This Row],[Broj indeksa]],LISTA_STUDENTI[[Broj indeksa]:[tip studija]],2,FALSE)</f>
        <v>Dimić</v>
      </c>
      <c r="D23" s="19" t="str">
        <f>VLOOKUP(Zbirna_Lista[Broj indeksa],LISTA_STUDENTI[[Broj indeksa]:[tip studija]],3,FALSE)</f>
        <v>Nikola</v>
      </c>
      <c r="E23" s="31" t="str">
        <f>VLOOKUP(Zbirna_Lista[[#This Row],[Broj indeksa]],LISTA_STUDENTI[[Broj indeksa]:[tip studija]],4,FALSE)</f>
        <v>osnovne strukovne studije</v>
      </c>
      <c r="F23" s="21" t="s">
        <v>272</v>
      </c>
      <c r="G23" s="21" t="s">
        <v>272</v>
      </c>
      <c r="H23" s="21"/>
      <c r="I23" s="21"/>
      <c r="J23" s="27"/>
      <c r="K2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3" s="29"/>
      <c r="M23" s="29"/>
      <c r="N23" s="21"/>
      <c r="O23" s="21"/>
      <c r="P23" s="21"/>
      <c r="Q23" s="30"/>
      <c r="R23" s="22"/>
      <c r="S23" s="22"/>
    </row>
    <row r="24" spans="1:19" ht="25.15" customHeight="1" x14ac:dyDescent="0.25">
      <c r="A24" s="18">
        <v>22</v>
      </c>
      <c r="B24" s="19" t="str">
        <f>LISTA_STUDENTI[[#This Row],[Broj indeksa]]</f>
        <v>2017/2049</v>
      </c>
      <c r="C24" s="19" t="str">
        <f>VLOOKUP(Zbirna_Lista[[#This Row],[Broj indeksa]],LISTA_STUDENTI[[Broj indeksa]:[tip studija]],2,FALSE)</f>
        <v>Dmitrović</v>
      </c>
      <c r="D24" s="19" t="str">
        <f>VLOOKUP(Zbirna_Lista[Broj indeksa],LISTA_STUDENTI[[Broj indeksa]:[tip studija]],3,FALSE)</f>
        <v>Ivan</v>
      </c>
      <c r="E24" s="31" t="str">
        <f>VLOOKUP(Zbirna_Lista[[#This Row],[Broj indeksa]],LISTA_STUDENTI[[Broj indeksa]:[tip studija]],4,FALSE)</f>
        <v>osnovne strukovne studije</v>
      </c>
      <c r="F24" s="21">
        <v>24</v>
      </c>
      <c r="G24" s="21" t="s">
        <v>272</v>
      </c>
      <c r="H24" s="21">
        <v>17</v>
      </c>
      <c r="I24" s="21"/>
      <c r="J24" s="27"/>
      <c r="K2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4" s="29"/>
      <c r="M24" s="29"/>
      <c r="N24" s="21"/>
      <c r="O24" s="21"/>
      <c r="P24" s="21"/>
      <c r="Q24" s="30"/>
      <c r="R24" s="22"/>
      <c r="S24" s="22"/>
    </row>
    <row r="25" spans="1:19" ht="25.15" customHeight="1" x14ac:dyDescent="0.25">
      <c r="A25" s="18">
        <v>23</v>
      </c>
      <c r="B25" s="19" t="str">
        <f>LISTA_STUDENTI[[#This Row],[Broj indeksa]]</f>
        <v>2018/2055</v>
      </c>
      <c r="C25" s="19" t="str">
        <f>VLOOKUP(Zbirna_Lista[[#This Row],[Broj indeksa]],LISTA_STUDENTI[[Broj indeksa]:[tip studija]],2,FALSE)</f>
        <v>Đokić</v>
      </c>
      <c r="D25" s="19" t="str">
        <f>VLOOKUP(Zbirna_Lista[Broj indeksa],LISTA_STUDENTI[[Broj indeksa]:[tip studija]],3,FALSE)</f>
        <v>Dunja</v>
      </c>
      <c r="E25" s="31" t="str">
        <f>VLOOKUP(Zbirna_Lista[[#This Row],[Broj indeksa]],LISTA_STUDENTI[[Broj indeksa]:[tip studija]],4,FALSE)</f>
        <v>osnovne strukovne studije</v>
      </c>
      <c r="F25" s="21" t="s">
        <v>272</v>
      </c>
      <c r="G25" s="21" t="s">
        <v>272</v>
      </c>
      <c r="H25" s="21"/>
      <c r="I25" s="21"/>
      <c r="J25" s="27"/>
      <c r="K2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5" s="29"/>
      <c r="M25" s="29"/>
      <c r="N25" s="21"/>
      <c r="O25" s="21"/>
      <c r="P25" s="21"/>
      <c r="Q25" s="30"/>
      <c r="R25" s="22"/>
      <c r="S25" s="22"/>
    </row>
    <row r="26" spans="1:19" ht="25.15" customHeight="1" x14ac:dyDescent="0.25">
      <c r="A26" s="18">
        <v>24</v>
      </c>
      <c r="B26" s="19" t="str">
        <f>LISTA_STUDENTI[[#This Row],[Broj indeksa]]</f>
        <v>2018/2502</v>
      </c>
      <c r="C26" s="19" t="str">
        <f>VLOOKUP(Zbirna_Lista[[#This Row],[Broj indeksa]],LISTA_STUDENTI[[Broj indeksa]:[tip studija]],2,FALSE)</f>
        <v>Đukić</v>
      </c>
      <c r="D26" s="19" t="str">
        <f>VLOOKUP(Zbirna_Lista[Broj indeksa],LISTA_STUDENTI[[Broj indeksa]:[tip studija]],3,FALSE)</f>
        <v>Sofija</v>
      </c>
      <c r="E26" s="31" t="str">
        <f>VLOOKUP(Zbirna_Lista[[#This Row],[Broj indeksa]],LISTA_STUDENTI[[Broj indeksa]:[tip studija]],4,FALSE)</f>
        <v>osnovne strukovne studije</v>
      </c>
      <c r="F26" s="21">
        <v>30</v>
      </c>
      <c r="G26" s="21">
        <v>26</v>
      </c>
      <c r="H26" s="21">
        <v>17</v>
      </c>
      <c r="I26" s="21">
        <v>9</v>
      </c>
      <c r="J26" s="27"/>
      <c r="K2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6" s="29"/>
      <c r="M26" s="29"/>
      <c r="N26" s="21"/>
      <c r="O26" s="21"/>
      <c r="P26" s="21"/>
      <c r="Q26" s="30"/>
      <c r="R26" s="22"/>
      <c r="S26" s="22"/>
    </row>
    <row r="27" spans="1:19" ht="25.15" customHeight="1" x14ac:dyDescent="0.25">
      <c r="A27" s="18">
        <v>25</v>
      </c>
      <c r="B27" s="19" t="str">
        <f>LISTA_STUDENTI[[#This Row],[Broj indeksa]]</f>
        <v>2017/2056</v>
      </c>
      <c r="C27" s="19" t="str">
        <f>VLOOKUP(Zbirna_Lista[[#This Row],[Broj indeksa]],LISTA_STUDENTI[[Broj indeksa]:[tip studija]],2,FALSE)</f>
        <v>Era</v>
      </c>
      <c r="D27" s="19" t="str">
        <f>VLOOKUP(Zbirna_Lista[Broj indeksa],LISTA_STUDENTI[[Broj indeksa]:[tip studija]],3,FALSE)</f>
        <v>Boris</v>
      </c>
      <c r="E27" s="31" t="str">
        <f>VLOOKUP(Zbirna_Lista[[#This Row],[Broj indeksa]],LISTA_STUDENTI[[Broj indeksa]:[tip studija]],4,FALSE)</f>
        <v>osnovne strukovne studije</v>
      </c>
      <c r="F27" s="21">
        <v>32</v>
      </c>
      <c r="G27" s="21">
        <v>32</v>
      </c>
      <c r="H27" s="21">
        <v>21</v>
      </c>
      <c r="I27" s="21">
        <v>10</v>
      </c>
      <c r="J27" s="27">
        <v>9</v>
      </c>
      <c r="K2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27" s="29"/>
      <c r="M27" s="29"/>
      <c r="N27" s="21"/>
      <c r="O27" s="21"/>
      <c r="P27" s="21"/>
      <c r="Q27" s="30"/>
      <c r="R27" s="22"/>
      <c r="S27" s="22"/>
    </row>
    <row r="28" spans="1:19" ht="25.15" customHeight="1" x14ac:dyDescent="0.25">
      <c r="A28" s="18">
        <v>26</v>
      </c>
      <c r="B28" s="19" t="str">
        <f>LISTA_STUDENTI[[#This Row],[Broj indeksa]]</f>
        <v>2018/2511</v>
      </c>
      <c r="C28" s="19" t="str">
        <f>VLOOKUP(Zbirna_Lista[[#This Row],[Broj indeksa]],LISTA_STUDENTI[[Broj indeksa]:[tip studija]],2,FALSE)</f>
        <v>Žarkov</v>
      </c>
      <c r="D28" s="19" t="str">
        <f>VLOOKUP(Zbirna_Lista[Broj indeksa],LISTA_STUDENTI[[Broj indeksa]:[tip studija]],3,FALSE)</f>
        <v>Nina</v>
      </c>
      <c r="E28" s="31" t="str">
        <f>VLOOKUP(Zbirna_Lista[[#This Row],[Broj indeksa]],LISTA_STUDENTI[[Broj indeksa]:[tip studija]],4,FALSE)</f>
        <v>osnovne strukovne studije</v>
      </c>
      <c r="F28" s="21" t="s">
        <v>272</v>
      </c>
      <c r="G28" s="21" t="s">
        <v>272</v>
      </c>
      <c r="H28" s="21"/>
      <c r="I28" s="21"/>
      <c r="J28" s="27"/>
      <c r="K2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8" s="29"/>
      <c r="M28" s="29"/>
      <c r="N28" s="21"/>
      <c r="O28" s="21"/>
      <c r="P28" s="21"/>
      <c r="Q28" s="30"/>
      <c r="R28" s="22"/>
      <c r="S28" s="22"/>
    </row>
    <row r="29" spans="1:19" ht="25.15" customHeight="1" x14ac:dyDescent="0.25">
      <c r="A29" s="18">
        <v>27</v>
      </c>
      <c r="B29" s="19" t="str">
        <f>LISTA_STUDENTI[[#This Row],[Broj indeksa]]</f>
        <v>2017/2039</v>
      </c>
      <c r="C29" s="19" t="str">
        <f>VLOOKUP(Zbirna_Lista[[#This Row],[Broj indeksa]],LISTA_STUDENTI[[Broj indeksa]:[tip studija]],2,FALSE)</f>
        <v>Živanović</v>
      </c>
      <c r="D29" s="19" t="str">
        <f>VLOOKUP(Zbirna_Lista[Broj indeksa],LISTA_STUDENTI[[Broj indeksa]:[tip studija]],3,FALSE)</f>
        <v>Zoran</v>
      </c>
      <c r="E29" s="31" t="str">
        <f>VLOOKUP(Zbirna_Lista[[#This Row],[Broj indeksa]],LISTA_STUDENTI[[Broj indeksa]:[tip studija]],4,FALSE)</f>
        <v>osnovne strukovne studije</v>
      </c>
      <c r="F29" s="21">
        <v>30</v>
      </c>
      <c r="G29" s="21">
        <v>29</v>
      </c>
      <c r="H29" s="21"/>
      <c r="I29" s="21"/>
      <c r="J29" s="27"/>
      <c r="K2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29" s="29"/>
      <c r="M29" s="29"/>
      <c r="N29" s="21"/>
      <c r="O29" s="21"/>
      <c r="P29" s="21"/>
      <c r="Q29" s="30"/>
      <c r="R29" s="22"/>
      <c r="S29" s="22"/>
    </row>
    <row r="30" spans="1:19" ht="25.15" customHeight="1" x14ac:dyDescent="0.25">
      <c r="A30" s="18">
        <v>28</v>
      </c>
      <c r="B30" s="19" t="str">
        <f>LISTA_STUDENTI[[#This Row],[Broj indeksa]]</f>
        <v>2018/2029</v>
      </c>
      <c r="C30" s="19" t="str">
        <f>VLOOKUP(Zbirna_Lista[[#This Row],[Broj indeksa]],LISTA_STUDENTI[[Broj indeksa]:[tip studija]],2,FALSE)</f>
        <v>Zoljavin</v>
      </c>
      <c r="D30" s="19" t="str">
        <f>VLOOKUP(Zbirna_Lista[Broj indeksa],LISTA_STUDENTI[[Broj indeksa]:[tip studija]],3,FALSE)</f>
        <v>Ivan</v>
      </c>
      <c r="E30" s="31" t="str">
        <f>VLOOKUP(Zbirna_Lista[[#This Row],[Broj indeksa]],LISTA_STUDENTI[[Broj indeksa]:[tip studija]],4,FALSE)</f>
        <v>osnovne strukovne studije</v>
      </c>
      <c r="F30" s="21" t="s">
        <v>272</v>
      </c>
      <c r="G30" s="21" t="s">
        <v>272</v>
      </c>
      <c r="H30" s="21"/>
      <c r="I30" s="21"/>
      <c r="J30" s="27"/>
      <c r="K3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0" s="29"/>
      <c r="M30" s="29"/>
      <c r="N30" s="21"/>
      <c r="O30" s="21"/>
      <c r="P30" s="21"/>
      <c r="Q30" s="30"/>
      <c r="R30" s="22"/>
      <c r="S30" s="22"/>
    </row>
    <row r="31" spans="1:19" ht="25.15" customHeight="1" x14ac:dyDescent="0.25">
      <c r="A31" s="18">
        <v>29</v>
      </c>
      <c r="B31" s="19" t="str">
        <f>LISTA_STUDENTI[[#This Row],[Broj indeksa]]</f>
        <v>2018/2006</v>
      </c>
      <c r="C31" s="19" t="str">
        <f>VLOOKUP(Zbirna_Lista[[#This Row],[Broj indeksa]],LISTA_STUDENTI[[Broj indeksa]:[tip studija]],2,FALSE)</f>
        <v>Ignjatović</v>
      </c>
      <c r="D31" s="19" t="str">
        <f>VLOOKUP(Zbirna_Lista[Broj indeksa],LISTA_STUDENTI[[Broj indeksa]:[tip studija]],3,FALSE)</f>
        <v>Stefan</v>
      </c>
      <c r="E31" s="31" t="str">
        <f>VLOOKUP(Zbirna_Lista[[#This Row],[Broj indeksa]],LISTA_STUDENTI[[Broj indeksa]:[tip studija]],4,FALSE)</f>
        <v>osnovne strukovne studije</v>
      </c>
      <c r="F31" s="21" t="s">
        <v>272</v>
      </c>
      <c r="G31" s="21" t="s">
        <v>272</v>
      </c>
      <c r="H31" s="21"/>
      <c r="I31" s="21"/>
      <c r="J31" s="27"/>
      <c r="K3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1" s="29"/>
      <c r="M31" s="29"/>
      <c r="N31" s="21"/>
      <c r="O31" s="21"/>
      <c r="P31" s="21"/>
      <c r="Q31" s="30"/>
      <c r="R31" s="22"/>
      <c r="S31" s="22"/>
    </row>
    <row r="32" spans="1:19" ht="25.15" customHeight="1" x14ac:dyDescent="0.25">
      <c r="A32" s="18">
        <v>30</v>
      </c>
      <c r="B32" s="19" t="str">
        <f>LISTA_STUDENTI[[#This Row],[Broj indeksa]]</f>
        <v>2018/2003</v>
      </c>
      <c r="C32" s="19" t="str">
        <f>VLOOKUP(Zbirna_Lista[[#This Row],[Broj indeksa]],LISTA_STUDENTI[[Broj indeksa]:[tip studija]],2,FALSE)</f>
        <v>Ilić</v>
      </c>
      <c r="D32" s="19" t="str">
        <f>VLOOKUP(Zbirna_Lista[Broj indeksa],LISTA_STUDENTI[[Broj indeksa]:[tip studija]],3,FALSE)</f>
        <v>Nikola</v>
      </c>
      <c r="E32" s="31" t="str">
        <f>VLOOKUP(Zbirna_Lista[[#This Row],[Broj indeksa]],LISTA_STUDENTI[[Broj indeksa]:[tip studija]],4,FALSE)</f>
        <v>osnovne strukovne studije</v>
      </c>
      <c r="F32" s="21">
        <v>30</v>
      </c>
      <c r="G32" s="21" t="s">
        <v>272</v>
      </c>
      <c r="H32" s="21">
        <v>15</v>
      </c>
      <c r="I32" s="21"/>
      <c r="J32" s="27"/>
      <c r="K3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2" s="29"/>
      <c r="M32" s="29"/>
      <c r="N32" s="21"/>
      <c r="O32" s="21"/>
      <c r="P32" s="21"/>
      <c r="Q32" s="30"/>
      <c r="R32" s="22"/>
      <c r="S32" s="22"/>
    </row>
    <row r="33" spans="1:19" ht="25.15" customHeight="1" x14ac:dyDescent="0.25">
      <c r="A33" s="18">
        <v>31</v>
      </c>
      <c r="B33" s="19" t="str">
        <f>LISTA_STUDENTI[[#This Row],[Broj indeksa]]</f>
        <v>2018/2012</v>
      </c>
      <c r="C33" s="19" t="str">
        <f>VLOOKUP(Zbirna_Lista[[#This Row],[Broj indeksa]],LISTA_STUDENTI[[Broj indeksa]:[tip studija]],2,FALSE)</f>
        <v>Ilić</v>
      </c>
      <c r="D33" s="19" t="str">
        <f>VLOOKUP(Zbirna_Lista[Broj indeksa],LISTA_STUDENTI[[Broj indeksa]:[tip studija]],3,FALSE)</f>
        <v>Stefan</v>
      </c>
      <c r="E33" s="31" t="str">
        <f>VLOOKUP(Zbirna_Lista[[#This Row],[Broj indeksa]],LISTA_STUDENTI[[Broj indeksa]:[tip studija]],4,FALSE)</f>
        <v>osnovne strukovne studije</v>
      </c>
      <c r="F33" s="21" t="s">
        <v>272</v>
      </c>
      <c r="G33" s="21" t="s">
        <v>272</v>
      </c>
      <c r="H33" s="21"/>
      <c r="I33" s="21"/>
      <c r="J33" s="27"/>
      <c r="K3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3" s="29"/>
      <c r="M33" s="29"/>
      <c r="N33" s="21"/>
      <c r="O33" s="21"/>
      <c r="P33" s="21"/>
      <c r="Q33" s="30"/>
      <c r="R33" s="22"/>
      <c r="S33" s="22"/>
    </row>
    <row r="34" spans="1:19" ht="25.15" customHeight="1" x14ac:dyDescent="0.25">
      <c r="A34" s="18">
        <v>32</v>
      </c>
      <c r="B34" s="19" t="str">
        <f>LISTA_STUDENTI[[#This Row],[Broj indeksa]]</f>
        <v>2018/2067</v>
      </c>
      <c r="C34" s="19" t="str">
        <f>VLOOKUP(Zbirna_Lista[[#This Row],[Broj indeksa]],LISTA_STUDENTI[[Broj indeksa]:[tip studija]],2,FALSE)</f>
        <v>Injac</v>
      </c>
      <c r="D34" s="19" t="str">
        <f>VLOOKUP(Zbirna_Lista[Broj indeksa],LISTA_STUDENTI[[Broj indeksa]:[tip studija]],3,FALSE)</f>
        <v>Katarina</v>
      </c>
      <c r="E34" s="31" t="str">
        <f>VLOOKUP(Zbirna_Lista[[#This Row],[Broj indeksa]],LISTA_STUDENTI[[Broj indeksa]:[tip studija]],4,FALSE)</f>
        <v>osnovne strukovne studije</v>
      </c>
      <c r="F34" s="21">
        <v>30</v>
      </c>
      <c r="G34" s="21">
        <v>32</v>
      </c>
      <c r="H34" s="21">
        <v>20</v>
      </c>
      <c r="I34" s="21">
        <v>11</v>
      </c>
      <c r="J34" s="27">
        <v>10</v>
      </c>
      <c r="K3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34" s="29"/>
      <c r="M34" s="29"/>
      <c r="N34" s="21"/>
      <c r="O34" s="21"/>
      <c r="P34" s="21"/>
      <c r="Q34" s="30"/>
      <c r="R34" s="22"/>
      <c r="S34" s="22"/>
    </row>
    <row r="35" spans="1:19" ht="25.15" customHeight="1" x14ac:dyDescent="0.25">
      <c r="A35" s="18">
        <v>33</v>
      </c>
      <c r="B35" s="19" t="str">
        <f>LISTA_STUDENTI[[#This Row],[Broj indeksa]]</f>
        <v>2018/2063</v>
      </c>
      <c r="C35" s="19" t="str">
        <f>VLOOKUP(Zbirna_Lista[[#This Row],[Broj indeksa]],LISTA_STUDENTI[[Broj indeksa]:[tip studija]],2,FALSE)</f>
        <v>Jakovljević</v>
      </c>
      <c r="D35" s="19" t="str">
        <f>VLOOKUP(Zbirna_Lista[Broj indeksa],LISTA_STUDENTI[[Broj indeksa]:[tip studija]],3,FALSE)</f>
        <v>Relja</v>
      </c>
      <c r="E35" s="31" t="str">
        <f>VLOOKUP(Zbirna_Lista[[#This Row],[Broj indeksa]],LISTA_STUDENTI[[Broj indeksa]:[tip studija]],4,FALSE)</f>
        <v>osnovne strukovne studije</v>
      </c>
      <c r="F35" s="21" t="s">
        <v>272</v>
      </c>
      <c r="G35" s="21" t="s">
        <v>272</v>
      </c>
      <c r="H35" s="21"/>
      <c r="I35" s="21"/>
      <c r="J35" s="27"/>
      <c r="K3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5" s="29"/>
      <c r="M35" s="29"/>
      <c r="N35" s="21"/>
      <c r="O35" s="21"/>
      <c r="P35" s="21"/>
      <c r="Q35" s="30"/>
      <c r="R35" s="22"/>
      <c r="S35" s="22"/>
    </row>
    <row r="36" spans="1:19" ht="25.15" customHeight="1" x14ac:dyDescent="0.25">
      <c r="A36" s="18">
        <v>34</v>
      </c>
      <c r="B36" s="19" t="str">
        <f>LISTA_STUDENTI[[#This Row],[Broj indeksa]]</f>
        <v>2018/2021</v>
      </c>
      <c r="C36" s="19" t="str">
        <f>VLOOKUP(Zbirna_Lista[[#This Row],[Broj indeksa]],LISTA_STUDENTI[[Broj indeksa]:[tip studija]],2,FALSE)</f>
        <v>Janković</v>
      </c>
      <c r="D36" s="19" t="str">
        <f>VLOOKUP(Zbirna_Lista[Broj indeksa],LISTA_STUDENTI[[Broj indeksa]:[tip studija]],3,FALSE)</f>
        <v>Julia-Nina</v>
      </c>
      <c r="E36" s="31" t="str">
        <f>VLOOKUP(Zbirna_Lista[[#This Row],[Broj indeksa]],LISTA_STUDENTI[[Broj indeksa]:[tip studija]],4,FALSE)</f>
        <v>osnovne strukovne studije</v>
      </c>
      <c r="F36" s="21" t="s">
        <v>272</v>
      </c>
      <c r="G36" s="21" t="s">
        <v>272</v>
      </c>
      <c r="H36" s="21"/>
      <c r="I36" s="21"/>
      <c r="J36" s="27"/>
      <c r="K3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6" s="29"/>
      <c r="M36" s="29"/>
      <c r="N36" s="21"/>
      <c r="O36" s="21"/>
      <c r="P36" s="21"/>
      <c r="Q36" s="30"/>
      <c r="R36" s="22"/>
      <c r="S36" s="22"/>
    </row>
    <row r="37" spans="1:19" ht="25.15" customHeight="1" x14ac:dyDescent="0.25">
      <c r="A37" s="18">
        <v>35</v>
      </c>
      <c r="B37" s="19" t="str">
        <f>LISTA_STUDENTI[[#This Row],[Broj indeksa]]</f>
        <v>2018/2053</v>
      </c>
      <c r="C37" s="19" t="str">
        <f>VLOOKUP(Zbirna_Lista[[#This Row],[Broj indeksa]],LISTA_STUDENTI[[Broj indeksa]:[tip studija]],2,FALSE)</f>
        <v>Jezdimirović</v>
      </c>
      <c r="D37" s="19" t="str">
        <f>VLOOKUP(Zbirna_Lista[Broj indeksa],LISTA_STUDENTI[[Broj indeksa]:[tip studija]],3,FALSE)</f>
        <v>Tamara</v>
      </c>
      <c r="E37" s="31" t="str">
        <f>VLOOKUP(Zbirna_Lista[[#This Row],[Broj indeksa]],LISTA_STUDENTI[[Broj indeksa]:[tip studija]],4,FALSE)</f>
        <v>osnovne strukovne studije</v>
      </c>
      <c r="F37" s="21">
        <v>30</v>
      </c>
      <c r="G37" s="21">
        <v>31</v>
      </c>
      <c r="H37" s="21"/>
      <c r="I37" s="21">
        <v>10</v>
      </c>
      <c r="J37" s="27">
        <v>9</v>
      </c>
      <c r="K3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7" s="29"/>
      <c r="M37" s="29"/>
      <c r="N37" s="21"/>
      <c r="O37" s="21"/>
      <c r="P37" s="21"/>
      <c r="Q37" s="30"/>
      <c r="R37" s="22"/>
      <c r="S37" s="22"/>
    </row>
    <row r="38" spans="1:19" ht="25.15" customHeight="1" x14ac:dyDescent="0.25">
      <c r="A38" s="18">
        <v>36</v>
      </c>
      <c r="B38" s="19" t="str">
        <f>LISTA_STUDENTI[[#This Row],[Broj indeksa]]</f>
        <v>2018/2037</v>
      </c>
      <c r="C38" s="19" t="str">
        <f>VLOOKUP(Zbirna_Lista[[#This Row],[Broj indeksa]],LISTA_STUDENTI[[Broj indeksa]:[tip studija]],2,FALSE)</f>
        <v>Jekić</v>
      </c>
      <c r="D38" s="19" t="str">
        <f>VLOOKUP(Zbirna_Lista[Broj indeksa],LISTA_STUDENTI[[Broj indeksa]:[tip studija]],3,FALSE)</f>
        <v>Uroš</v>
      </c>
      <c r="E38" s="31" t="str">
        <f>VLOOKUP(Zbirna_Lista[[#This Row],[Broj indeksa]],LISTA_STUDENTI[[Broj indeksa]:[tip studija]],4,FALSE)</f>
        <v>osnovne strukovne studije</v>
      </c>
      <c r="F38" s="21" t="s">
        <v>272</v>
      </c>
      <c r="G38" s="21">
        <v>27</v>
      </c>
      <c r="H38" s="21">
        <v>17</v>
      </c>
      <c r="I38" s="21">
        <v>10</v>
      </c>
      <c r="J38" s="27">
        <v>9</v>
      </c>
      <c r="K3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38" s="29"/>
      <c r="M38" s="29"/>
      <c r="N38" s="21"/>
      <c r="O38" s="21"/>
      <c r="P38" s="21"/>
      <c r="Q38" s="30"/>
      <c r="R38" s="22"/>
      <c r="S38" s="22"/>
    </row>
    <row r="39" spans="1:19" ht="25.15" customHeight="1" x14ac:dyDescent="0.25">
      <c r="A39" s="18">
        <v>37</v>
      </c>
      <c r="B39" s="19" t="str">
        <f>LISTA_STUDENTI[[#This Row],[Broj indeksa]]</f>
        <v>2018/2017</v>
      </c>
      <c r="C39" s="19" t="str">
        <f>VLOOKUP(Zbirna_Lista[[#This Row],[Broj indeksa]],LISTA_STUDENTI[[Broj indeksa]:[tip studija]],2,FALSE)</f>
        <v>Jovićević</v>
      </c>
      <c r="D39" s="19" t="str">
        <f>VLOOKUP(Zbirna_Lista[Broj indeksa],LISTA_STUDENTI[[Broj indeksa]:[tip studija]],3,FALSE)</f>
        <v>Tara</v>
      </c>
      <c r="E39" s="31" t="str">
        <f>VLOOKUP(Zbirna_Lista[[#This Row],[Broj indeksa]],LISTA_STUDENTI[[Broj indeksa]:[tip studija]],4,FALSE)</f>
        <v>osnovne strukovne studije</v>
      </c>
      <c r="F39" s="21">
        <v>24</v>
      </c>
      <c r="G39" s="21" t="s">
        <v>272</v>
      </c>
      <c r="H39" s="21"/>
      <c r="I39" s="21"/>
      <c r="J39" s="27"/>
      <c r="K3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39" s="29"/>
      <c r="M39" s="29"/>
      <c r="N39" s="21"/>
      <c r="O39" s="21"/>
      <c r="P39" s="21"/>
      <c r="Q39" s="30"/>
      <c r="R39" s="22"/>
      <c r="S39" s="22"/>
    </row>
    <row r="40" spans="1:19" ht="25.15" customHeight="1" x14ac:dyDescent="0.25">
      <c r="A40" s="18">
        <v>38</v>
      </c>
      <c r="B40" s="19" t="str">
        <f>LISTA_STUDENTI[[#This Row],[Broj indeksa]]</f>
        <v>2018/2019</v>
      </c>
      <c r="C40" s="19" t="str">
        <f>VLOOKUP(Zbirna_Lista[[#This Row],[Broj indeksa]],LISTA_STUDENTI[[Broj indeksa]:[tip studija]],2,FALSE)</f>
        <v>Jovičić</v>
      </c>
      <c r="D40" s="19" t="str">
        <f>VLOOKUP(Zbirna_Lista[Broj indeksa],LISTA_STUDENTI[[Broj indeksa]:[tip studija]],3,FALSE)</f>
        <v>Marko</v>
      </c>
      <c r="E40" s="31" t="str">
        <f>VLOOKUP(Zbirna_Lista[[#This Row],[Broj indeksa]],LISTA_STUDENTI[[Broj indeksa]:[tip studija]],4,FALSE)</f>
        <v>osnovne strukovne studije</v>
      </c>
      <c r="F40" s="21">
        <v>27</v>
      </c>
      <c r="G40" s="21">
        <v>27</v>
      </c>
      <c r="H40" s="21">
        <v>15</v>
      </c>
      <c r="I40" s="21"/>
      <c r="J40" s="27"/>
      <c r="K4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0" s="29"/>
      <c r="M40" s="29"/>
      <c r="N40" s="21"/>
      <c r="O40" s="21"/>
      <c r="P40" s="21"/>
      <c r="Q40" s="30"/>
      <c r="R40" s="22"/>
      <c r="S40" s="22"/>
    </row>
    <row r="41" spans="1:19" ht="25.15" customHeight="1" x14ac:dyDescent="0.25">
      <c r="A41" s="18">
        <v>39</v>
      </c>
      <c r="B41" s="19" t="str">
        <f>LISTA_STUDENTI[[#This Row],[Broj indeksa]]</f>
        <v>2015/2526</v>
      </c>
      <c r="C41" s="19" t="str">
        <f>VLOOKUP(Zbirna_Lista[[#This Row],[Broj indeksa]],LISTA_STUDENTI[[Broj indeksa]:[tip studija]],2,FALSE)</f>
        <v>Jokić</v>
      </c>
      <c r="D41" s="19" t="str">
        <f>VLOOKUP(Zbirna_Lista[Broj indeksa],LISTA_STUDENTI[[Broj indeksa]:[tip studija]],3,FALSE)</f>
        <v>Nemanja</v>
      </c>
      <c r="E41" s="31" t="str">
        <f>VLOOKUP(Zbirna_Lista[[#This Row],[Broj indeksa]],LISTA_STUDENTI[[Broj indeksa]:[tip studija]],4,FALSE)</f>
        <v>osnovne strukovne studije</v>
      </c>
      <c r="F41" s="21">
        <v>31</v>
      </c>
      <c r="G41" s="21">
        <v>27</v>
      </c>
      <c r="H41" s="21">
        <v>15</v>
      </c>
      <c r="I41" s="21"/>
      <c r="J41" s="27"/>
      <c r="K4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1" s="29"/>
      <c r="M41" s="29"/>
      <c r="N41" s="21"/>
      <c r="O41" s="21"/>
      <c r="P41" s="21"/>
      <c r="Q41" s="30"/>
      <c r="R41" s="22"/>
      <c r="S41" s="22"/>
    </row>
    <row r="42" spans="1:19" ht="25.15" customHeight="1" x14ac:dyDescent="0.25">
      <c r="A42" s="18">
        <v>40</v>
      </c>
      <c r="B42" s="19" t="str">
        <f>LISTA_STUDENTI[[#This Row],[Broj indeksa]]</f>
        <v>2018/2011</v>
      </c>
      <c r="C42" s="19" t="str">
        <f>VLOOKUP(Zbirna_Lista[[#This Row],[Broj indeksa]],LISTA_STUDENTI[[Broj indeksa]:[tip studija]],2,FALSE)</f>
        <v>Kaitović</v>
      </c>
      <c r="D42" s="19" t="str">
        <f>VLOOKUP(Zbirna_Lista[Broj indeksa],LISTA_STUDENTI[[Broj indeksa]:[tip studija]],3,FALSE)</f>
        <v>Tamara</v>
      </c>
      <c r="E42" s="31" t="str">
        <f>VLOOKUP(Zbirna_Lista[[#This Row],[Broj indeksa]],LISTA_STUDENTI[[Broj indeksa]:[tip studija]],4,FALSE)</f>
        <v>osnovne strukovne studije</v>
      </c>
      <c r="F42" s="21" t="s">
        <v>272</v>
      </c>
      <c r="G42" s="21" t="s">
        <v>272</v>
      </c>
      <c r="H42" s="21"/>
      <c r="I42" s="21"/>
      <c r="J42" s="27"/>
      <c r="K4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2" s="29"/>
      <c r="M42" s="29"/>
      <c r="N42" s="21"/>
      <c r="O42" s="21"/>
      <c r="P42" s="21"/>
      <c r="Q42" s="30"/>
      <c r="R42" s="22"/>
      <c r="S42" s="22"/>
    </row>
    <row r="43" spans="1:19" ht="25.15" customHeight="1" x14ac:dyDescent="0.25">
      <c r="A43" s="18">
        <v>41</v>
      </c>
      <c r="B43" s="19" t="str">
        <f>LISTA_STUDENTI[[#This Row],[Broj indeksa]]</f>
        <v>2018/2050</v>
      </c>
      <c r="C43" s="19" t="str">
        <f>VLOOKUP(Zbirna_Lista[[#This Row],[Broj indeksa]],LISTA_STUDENTI[[Broj indeksa]:[tip studija]],2,FALSE)</f>
        <v>Knežević</v>
      </c>
      <c r="D43" s="19" t="str">
        <f>VLOOKUP(Zbirna_Lista[Broj indeksa],LISTA_STUDENTI[[Broj indeksa]:[tip studija]],3,FALSE)</f>
        <v>Stefan</v>
      </c>
      <c r="E43" s="31" t="str">
        <f>VLOOKUP(Zbirna_Lista[[#This Row],[Broj indeksa]],LISTA_STUDENTI[[Broj indeksa]:[tip studija]],4,FALSE)</f>
        <v>osnovne strukovne studije</v>
      </c>
      <c r="F43" s="21">
        <v>27</v>
      </c>
      <c r="G43" s="21" t="s">
        <v>272</v>
      </c>
      <c r="H43" s="21"/>
      <c r="I43" s="21">
        <v>10</v>
      </c>
      <c r="J43" s="27"/>
      <c r="K4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3" s="29"/>
      <c r="M43" s="29"/>
      <c r="N43" s="21"/>
      <c r="O43" s="21"/>
      <c r="P43" s="21"/>
      <c r="Q43" s="30"/>
      <c r="R43" s="22"/>
      <c r="S43" s="22"/>
    </row>
    <row r="44" spans="1:19" ht="25.15" customHeight="1" x14ac:dyDescent="0.25">
      <c r="A44" s="18">
        <v>42</v>
      </c>
      <c r="B44" s="19" t="str">
        <f>LISTA_STUDENTI[[#This Row],[Broj indeksa]]</f>
        <v>2018/2064</v>
      </c>
      <c r="C44" s="19" t="str">
        <f>VLOOKUP(Zbirna_Lista[[#This Row],[Broj indeksa]],LISTA_STUDENTI[[Broj indeksa]:[tip studija]],2,FALSE)</f>
        <v>Kovačević</v>
      </c>
      <c r="D44" s="19" t="str">
        <f>VLOOKUP(Zbirna_Lista[Broj indeksa],LISTA_STUDENTI[[Broj indeksa]:[tip studija]],3,FALSE)</f>
        <v>Danilo</v>
      </c>
      <c r="E44" s="31" t="str">
        <f>VLOOKUP(Zbirna_Lista[[#This Row],[Broj indeksa]],LISTA_STUDENTI[[Broj indeksa]:[tip studija]],4,FALSE)</f>
        <v>osnovne strukovne studije</v>
      </c>
      <c r="F44" s="21" t="s">
        <v>272</v>
      </c>
      <c r="G44" s="21" t="s">
        <v>272</v>
      </c>
      <c r="H44" s="21"/>
      <c r="I44" s="21"/>
      <c r="J44" s="27"/>
      <c r="K4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4" s="29"/>
      <c r="M44" s="29"/>
      <c r="N44" s="21"/>
      <c r="O44" s="21"/>
      <c r="P44" s="21"/>
      <c r="Q44" s="30"/>
      <c r="R44" s="22"/>
      <c r="S44" s="22"/>
    </row>
    <row r="45" spans="1:19" ht="25.15" customHeight="1" x14ac:dyDescent="0.25">
      <c r="A45" s="18">
        <v>43</v>
      </c>
      <c r="B45" s="19" t="str">
        <f>LISTA_STUDENTI[[#This Row],[Broj indeksa]]</f>
        <v>2018/2009</v>
      </c>
      <c r="C45" s="19" t="str">
        <f>VLOOKUP(Zbirna_Lista[[#This Row],[Broj indeksa]],LISTA_STUDENTI[[Broj indeksa]:[tip studija]],2,FALSE)</f>
        <v>Kostić</v>
      </c>
      <c r="D45" s="19" t="str">
        <f>VLOOKUP(Zbirna_Lista[Broj indeksa],LISTA_STUDENTI[[Broj indeksa]:[tip studija]],3,FALSE)</f>
        <v>Dušan</v>
      </c>
      <c r="E45" s="31" t="str">
        <f>VLOOKUP(Zbirna_Lista[[#This Row],[Broj indeksa]],LISTA_STUDENTI[[Broj indeksa]:[tip studija]],4,FALSE)</f>
        <v>osnovne strukovne studije</v>
      </c>
      <c r="F45" s="21" t="s">
        <v>272</v>
      </c>
      <c r="G45" s="21" t="s">
        <v>272</v>
      </c>
      <c r="H45" s="21"/>
      <c r="I45" s="21"/>
      <c r="J45" s="27"/>
      <c r="K4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5" s="29"/>
      <c r="M45" s="29"/>
      <c r="N45" s="21"/>
      <c r="O45" s="21"/>
      <c r="P45" s="21"/>
      <c r="Q45" s="30"/>
      <c r="R45" s="22"/>
      <c r="S45" s="22"/>
    </row>
    <row r="46" spans="1:19" ht="25.15" customHeight="1" x14ac:dyDescent="0.25">
      <c r="A46" s="18">
        <v>44</v>
      </c>
      <c r="B46" s="19" t="str">
        <f>LISTA_STUDENTI[[#This Row],[Broj indeksa]]</f>
        <v>2018/2044</v>
      </c>
      <c r="C46" s="19" t="str">
        <f>VLOOKUP(Zbirna_Lista[[#This Row],[Broj indeksa]],LISTA_STUDENTI[[Broj indeksa]:[tip studija]],2,FALSE)</f>
        <v>Kuburović</v>
      </c>
      <c r="D46" s="19" t="str">
        <f>VLOOKUP(Zbirna_Lista[Broj indeksa],LISTA_STUDENTI[[Broj indeksa]:[tip studija]],3,FALSE)</f>
        <v>Andreja</v>
      </c>
      <c r="E46" s="31" t="str">
        <f>VLOOKUP(Zbirna_Lista[[#This Row],[Broj indeksa]],LISTA_STUDENTI[[Broj indeksa]:[tip studija]],4,FALSE)</f>
        <v>osnovne strukovne studije</v>
      </c>
      <c r="F46" s="21" t="s">
        <v>272</v>
      </c>
      <c r="G46" s="21" t="s">
        <v>272</v>
      </c>
      <c r="H46" s="21"/>
      <c r="I46" s="21"/>
      <c r="J46" s="27"/>
      <c r="K4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6" s="29"/>
      <c r="M46" s="29"/>
      <c r="N46" s="21"/>
      <c r="O46" s="21"/>
      <c r="P46" s="21"/>
      <c r="Q46" s="30"/>
      <c r="R46" s="22"/>
      <c r="S46" s="22"/>
    </row>
    <row r="47" spans="1:19" ht="25.15" customHeight="1" x14ac:dyDescent="0.25">
      <c r="A47" s="18">
        <v>45</v>
      </c>
      <c r="B47" s="19" t="str">
        <f>LISTA_STUDENTI[[#This Row],[Broj indeksa]]</f>
        <v>2018/2052</v>
      </c>
      <c r="C47" s="19" t="str">
        <f>VLOOKUP(Zbirna_Lista[[#This Row],[Broj indeksa]],LISTA_STUDENTI[[Broj indeksa]:[tip studija]],2,FALSE)</f>
        <v>Kučinar</v>
      </c>
      <c r="D47" s="19" t="str">
        <f>VLOOKUP(Zbirna_Lista[Broj indeksa],LISTA_STUDENTI[[Broj indeksa]:[tip studija]],3,FALSE)</f>
        <v>Lazar</v>
      </c>
      <c r="E47" s="31" t="str">
        <f>VLOOKUP(Zbirna_Lista[[#This Row],[Broj indeksa]],LISTA_STUDENTI[[Broj indeksa]:[tip studija]],4,FALSE)</f>
        <v>osnovne strukovne studije</v>
      </c>
      <c r="F47" s="21" t="s">
        <v>272</v>
      </c>
      <c r="G47" s="21" t="s">
        <v>272</v>
      </c>
      <c r="H47" s="21"/>
      <c r="I47" s="21"/>
      <c r="J47" s="27"/>
      <c r="K4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7" s="29"/>
      <c r="M47" s="29"/>
      <c r="N47" s="21"/>
      <c r="O47" s="21"/>
      <c r="P47" s="21"/>
      <c r="Q47" s="30"/>
      <c r="R47" s="22"/>
      <c r="S47" s="22"/>
    </row>
    <row r="48" spans="1:19" ht="25.15" customHeight="1" x14ac:dyDescent="0.25">
      <c r="A48" s="18">
        <v>46</v>
      </c>
      <c r="B48" s="19" t="str">
        <f>LISTA_STUDENTI[[#This Row],[Broj indeksa]]</f>
        <v>2018/2042</v>
      </c>
      <c r="C48" s="19" t="str">
        <f>VLOOKUP(Zbirna_Lista[[#This Row],[Broj indeksa]],LISTA_STUDENTI[[Broj indeksa]:[tip studija]],2,FALSE)</f>
        <v>Lončar</v>
      </c>
      <c r="D48" s="19" t="str">
        <f>VLOOKUP(Zbirna_Lista[Broj indeksa],LISTA_STUDENTI[[Broj indeksa]:[tip studija]],3,FALSE)</f>
        <v>Luka</v>
      </c>
      <c r="E48" s="31" t="str">
        <f>VLOOKUP(Zbirna_Lista[[#This Row],[Broj indeksa]],LISTA_STUDENTI[[Broj indeksa]:[tip studija]],4,FALSE)</f>
        <v>osnovne strukovne studije</v>
      </c>
      <c r="F48" s="21">
        <v>30</v>
      </c>
      <c r="G48" s="21">
        <v>30</v>
      </c>
      <c r="H48" s="21">
        <v>17</v>
      </c>
      <c r="I48" s="21"/>
      <c r="J48" s="27"/>
      <c r="K4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8" s="29"/>
      <c r="M48" s="29"/>
      <c r="N48" s="21"/>
      <c r="O48" s="21"/>
      <c r="P48" s="21"/>
      <c r="Q48" s="30"/>
      <c r="R48" s="22"/>
      <c r="S48" s="22"/>
    </row>
    <row r="49" spans="1:19" ht="25.15" customHeight="1" x14ac:dyDescent="0.25">
      <c r="A49" s="18">
        <v>47</v>
      </c>
      <c r="B49" s="19" t="str">
        <f>LISTA_STUDENTI[[#This Row],[Broj indeksa]]</f>
        <v>2017/2033</v>
      </c>
      <c r="C49" s="19" t="str">
        <f>VLOOKUP(Zbirna_Lista[[#This Row],[Broj indeksa]],LISTA_STUDENTI[[Broj indeksa]:[tip studija]],2,FALSE)</f>
        <v>Majstorović</v>
      </c>
      <c r="D49" s="19" t="str">
        <f>VLOOKUP(Zbirna_Lista[Broj indeksa],LISTA_STUDENTI[[Broj indeksa]:[tip studija]],3,FALSE)</f>
        <v>Miloš</v>
      </c>
      <c r="E49" s="31" t="str">
        <f>VLOOKUP(Zbirna_Lista[[#This Row],[Broj indeksa]],LISTA_STUDENTI[[Broj indeksa]:[tip studija]],4,FALSE)</f>
        <v>osnovne strukovne studije</v>
      </c>
      <c r="F49" s="21">
        <v>27</v>
      </c>
      <c r="G49" s="21" t="s">
        <v>272</v>
      </c>
      <c r="H49" s="21"/>
      <c r="I49" s="21"/>
      <c r="J49" s="27"/>
      <c r="K4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49" s="29"/>
      <c r="M49" s="29"/>
      <c r="N49" s="21"/>
      <c r="O49" s="21"/>
      <c r="P49" s="21"/>
      <c r="Q49" s="30"/>
      <c r="R49" s="22"/>
      <c r="S49" s="22"/>
    </row>
    <row r="50" spans="1:19" ht="25.15" customHeight="1" x14ac:dyDescent="0.25">
      <c r="A50" s="18">
        <v>48</v>
      </c>
      <c r="B50" s="19" t="str">
        <f>LISTA_STUDENTI[[#This Row],[Broj indeksa]]</f>
        <v>2018/2054</v>
      </c>
      <c r="C50" s="19" t="str">
        <f>VLOOKUP(Zbirna_Lista[[#This Row],[Broj indeksa]],LISTA_STUDENTI[[Broj indeksa]:[tip studija]],2,FALSE)</f>
        <v>Maksimović</v>
      </c>
      <c r="D50" s="19" t="str">
        <f>VLOOKUP(Zbirna_Lista[Broj indeksa],LISTA_STUDENTI[[Broj indeksa]:[tip studija]],3,FALSE)</f>
        <v>Andrea</v>
      </c>
      <c r="E50" s="31" t="str">
        <f>VLOOKUP(Zbirna_Lista[[#This Row],[Broj indeksa]],LISTA_STUDENTI[[Broj indeksa]:[tip studija]],4,FALSE)</f>
        <v>osnovne strukovne studije</v>
      </c>
      <c r="F50" s="21" t="s">
        <v>272</v>
      </c>
      <c r="G50" s="21" t="s">
        <v>272</v>
      </c>
      <c r="H50" s="21"/>
      <c r="I50" s="21"/>
      <c r="J50" s="27"/>
      <c r="K5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0" s="29"/>
      <c r="M50" s="29"/>
      <c r="N50" s="21"/>
      <c r="O50" s="21"/>
      <c r="P50" s="21"/>
      <c r="Q50" s="30"/>
      <c r="R50" s="22"/>
      <c r="S50" s="22"/>
    </row>
    <row r="51" spans="1:19" ht="25.15" customHeight="1" x14ac:dyDescent="0.25">
      <c r="A51" s="18">
        <v>49</v>
      </c>
      <c r="B51" s="19" t="str">
        <f>LISTA_STUDENTI[[#This Row],[Broj indeksa]]</f>
        <v>2018/2056</v>
      </c>
      <c r="C51" s="19" t="str">
        <f>VLOOKUP(Zbirna_Lista[[#This Row],[Broj indeksa]],LISTA_STUDENTI[[Broj indeksa]:[tip studija]],2,FALSE)</f>
        <v>Mandić</v>
      </c>
      <c r="D51" s="19" t="str">
        <f>VLOOKUP(Zbirna_Lista[Broj indeksa],LISTA_STUDENTI[[Broj indeksa]:[tip studija]],3,FALSE)</f>
        <v>Marija</v>
      </c>
      <c r="E51" s="31" t="str">
        <f>VLOOKUP(Zbirna_Lista[[#This Row],[Broj indeksa]],LISTA_STUDENTI[[Broj indeksa]:[tip studija]],4,FALSE)</f>
        <v>osnovne strukovne studije</v>
      </c>
      <c r="F51" s="21">
        <v>30</v>
      </c>
      <c r="G51" s="21">
        <v>31</v>
      </c>
      <c r="H51" s="21"/>
      <c r="I51" s="21">
        <v>9</v>
      </c>
      <c r="J51" s="27"/>
      <c r="K5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1" s="29"/>
      <c r="M51" s="29"/>
      <c r="N51" s="21"/>
      <c r="O51" s="21"/>
      <c r="P51" s="21"/>
      <c r="Q51" s="30"/>
      <c r="R51" s="22"/>
      <c r="S51" s="22"/>
    </row>
    <row r="52" spans="1:19" ht="25.15" customHeight="1" x14ac:dyDescent="0.25">
      <c r="A52" s="18">
        <v>50</v>
      </c>
      <c r="B52" s="19" t="str">
        <f>LISTA_STUDENTI[[#This Row],[Broj indeksa]]</f>
        <v>2018/2066</v>
      </c>
      <c r="C52" s="19" t="str">
        <f>VLOOKUP(Zbirna_Lista[[#This Row],[Broj indeksa]],LISTA_STUDENTI[[Broj indeksa]:[tip studija]],2,FALSE)</f>
        <v>Marković</v>
      </c>
      <c r="D52" s="19" t="str">
        <f>VLOOKUP(Zbirna_Lista[Broj indeksa],LISTA_STUDENTI[[Broj indeksa]:[tip studija]],3,FALSE)</f>
        <v>Katarina</v>
      </c>
      <c r="E52" s="31" t="str">
        <f>VLOOKUP(Zbirna_Lista[[#This Row],[Broj indeksa]],LISTA_STUDENTI[[Broj indeksa]:[tip studija]],4,FALSE)</f>
        <v>osnovne strukovne studije</v>
      </c>
      <c r="F52" s="21">
        <v>28</v>
      </c>
      <c r="G52" s="21">
        <v>30</v>
      </c>
      <c r="H52" s="21">
        <v>17</v>
      </c>
      <c r="I52" s="21">
        <v>10</v>
      </c>
      <c r="J52" s="27">
        <v>9</v>
      </c>
      <c r="K5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52" s="29"/>
      <c r="M52" s="29"/>
      <c r="N52" s="21"/>
      <c r="O52" s="21"/>
      <c r="P52" s="21"/>
      <c r="Q52" s="30"/>
      <c r="R52" s="22"/>
      <c r="S52" s="22"/>
    </row>
    <row r="53" spans="1:19" ht="25.15" customHeight="1" x14ac:dyDescent="0.25">
      <c r="A53" s="18">
        <v>51</v>
      </c>
      <c r="B53" s="19" t="str">
        <f>LISTA_STUDENTI[[#This Row],[Broj indeksa]]</f>
        <v>2018/2048</v>
      </c>
      <c r="C53" s="19" t="str">
        <f>VLOOKUP(Zbirna_Lista[[#This Row],[Broj indeksa]],LISTA_STUDENTI[[Broj indeksa]:[tip studija]],2,FALSE)</f>
        <v>Maćešić</v>
      </c>
      <c r="D53" s="19" t="str">
        <f>VLOOKUP(Zbirna_Lista[Broj indeksa],LISTA_STUDENTI[[Broj indeksa]:[tip studija]],3,FALSE)</f>
        <v>Srđan</v>
      </c>
      <c r="E53" s="31" t="str">
        <f>VLOOKUP(Zbirna_Lista[[#This Row],[Broj indeksa]],LISTA_STUDENTI[[Broj indeksa]:[tip studija]],4,FALSE)</f>
        <v>osnovne strukovne studije</v>
      </c>
      <c r="F53" s="21" t="s">
        <v>272</v>
      </c>
      <c r="G53" s="21" t="s">
        <v>272</v>
      </c>
      <c r="H53" s="21"/>
      <c r="I53" s="21"/>
      <c r="J53" s="27"/>
      <c r="K5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3" s="29"/>
      <c r="M53" s="29"/>
      <c r="N53" s="21"/>
      <c r="O53" s="21"/>
      <c r="P53" s="21"/>
      <c r="Q53" s="30"/>
      <c r="R53" s="22"/>
      <c r="S53" s="22"/>
    </row>
    <row r="54" spans="1:19" ht="25.15" customHeight="1" x14ac:dyDescent="0.25">
      <c r="A54" s="18">
        <v>52</v>
      </c>
      <c r="B54" s="19" t="str">
        <f>LISTA_STUDENTI[[#This Row],[Broj indeksa]]</f>
        <v>2018/2004</v>
      </c>
      <c r="C54" s="19" t="str">
        <f>VLOOKUP(Zbirna_Lista[[#This Row],[Broj indeksa]],LISTA_STUDENTI[[Broj indeksa]:[tip studija]],2,FALSE)</f>
        <v>Mijatović</v>
      </c>
      <c r="D54" s="19" t="str">
        <f>VLOOKUP(Zbirna_Lista[Broj indeksa],LISTA_STUDENTI[[Broj indeksa]:[tip studija]],3,FALSE)</f>
        <v>Bojan</v>
      </c>
      <c r="E54" s="31" t="str">
        <f>VLOOKUP(Zbirna_Lista[[#This Row],[Broj indeksa]],LISTA_STUDENTI[[Broj indeksa]:[tip studija]],4,FALSE)</f>
        <v>osnovne strukovne studije</v>
      </c>
      <c r="F54" s="21">
        <v>26</v>
      </c>
      <c r="G54" s="21">
        <v>29</v>
      </c>
      <c r="H54" s="21">
        <v>12</v>
      </c>
      <c r="I54" s="21"/>
      <c r="J54" s="27"/>
      <c r="K5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4" s="29"/>
      <c r="M54" s="29"/>
      <c r="N54" s="21"/>
      <c r="O54" s="21"/>
      <c r="P54" s="21"/>
      <c r="Q54" s="30"/>
      <c r="R54" s="22"/>
      <c r="S54" s="22"/>
    </row>
    <row r="55" spans="1:19" ht="25.15" customHeight="1" x14ac:dyDescent="0.25">
      <c r="A55" s="18">
        <v>53</v>
      </c>
      <c r="B55" s="19" t="str">
        <f>LISTA_STUDENTI[[#This Row],[Broj indeksa]]</f>
        <v>2018/2062</v>
      </c>
      <c r="C55" s="19" t="str">
        <f>VLOOKUP(Zbirna_Lista[[#This Row],[Broj indeksa]],LISTA_STUDENTI[[Broj indeksa]:[tip studija]],2,FALSE)</f>
        <v>Milivojević</v>
      </c>
      <c r="D55" s="19" t="str">
        <f>VLOOKUP(Zbirna_Lista[Broj indeksa],LISTA_STUDENTI[[Broj indeksa]:[tip studija]],3,FALSE)</f>
        <v>Petar</v>
      </c>
      <c r="E55" s="31" t="str">
        <f>VLOOKUP(Zbirna_Lista[[#This Row],[Broj indeksa]],LISTA_STUDENTI[[Broj indeksa]:[tip studija]],4,FALSE)</f>
        <v>osnovne strukovne studije</v>
      </c>
      <c r="F55" s="21">
        <v>27</v>
      </c>
      <c r="G55" s="21">
        <v>26</v>
      </c>
      <c r="H55" s="21"/>
      <c r="I55" s="21">
        <v>9</v>
      </c>
      <c r="J55" s="27">
        <v>9</v>
      </c>
      <c r="K5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5" s="29"/>
      <c r="M55" s="29"/>
      <c r="N55" s="21"/>
      <c r="O55" s="21"/>
      <c r="P55" s="21"/>
      <c r="Q55" s="30"/>
      <c r="R55" s="22"/>
      <c r="S55" s="22"/>
    </row>
    <row r="56" spans="1:19" ht="25.15" customHeight="1" x14ac:dyDescent="0.25">
      <c r="A56" s="18">
        <v>54</v>
      </c>
      <c r="B56" s="19" t="str">
        <f>LISTA_STUDENTI[[#This Row],[Broj indeksa]]</f>
        <v>2018/2512</v>
      </c>
      <c r="C56" s="19" t="str">
        <f>VLOOKUP(Zbirna_Lista[[#This Row],[Broj indeksa]],LISTA_STUDENTI[[Broj indeksa]:[tip studija]],2,FALSE)</f>
        <v>Milošević</v>
      </c>
      <c r="D56" s="19" t="str">
        <f>VLOOKUP(Zbirna_Lista[Broj indeksa],LISTA_STUDENTI[[Broj indeksa]:[tip studija]],3,FALSE)</f>
        <v>Irena</v>
      </c>
      <c r="E56" s="31" t="str">
        <f>VLOOKUP(Zbirna_Lista[[#This Row],[Broj indeksa]],LISTA_STUDENTI[[Broj indeksa]:[tip studija]],4,FALSE)</f>
        <v>osnovne strukovne studije</v>
      </c>
      <c r="F56" s="21" t="s">
        <v>272</v>
      </c>
      <c r="G56" s="21" t="s">
        <v>272</v>
      </c>
      <c r="H56" s="21"/>
      <c r="I56" s="21"/>
      <c r="J56" s="27"/>
      <c r="K5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6" s="29"/>
      <c r="M56" s="29"/>
      <c r="N56" s="21"/>
      <c r="O56" s="21"/>
      <c r="P56" s="21"/>
      <c r="Q56" s="30"/>
      <c r="R56" s="22"/>
      <c r="S56" s="22"/>
    </row>
    <row r="57" spans="1:19" ht="25.15" customHeight="1" x14ac:dyDescent="0.25">
      <c r="A57" s="18">
        <v>55</v>
      </c>
      <c r="B57" s="19" t="str">
        <f>LISTA_STUDENTI[[#This Row],[Broj indeksa]]</f>
        <v>2018/2034</v>
      </c>
      <c r="C57" s="19" t="str">
        <f>VLOOKUP(Zbirna_Lista[[#This Row],[Broj indeksa]],LISTA_STUDENTI[[Broj indeksa]:[tip studija]],2,FALSE)</f>
        <v>Milošević</v>
      </c>
      <c r="D57" s="19" t="str">
        <f>VLOOKUP(Zbirna_Lista[Broj indeksa],LISTA_STUDENTI[[Broj indeksa]:[tip studija]],3,FALSE)</f>
        <v>Strahinja</v>
      </c>
      <c r="E57" s="31" t="str">
        <f>VLOOKUP(Zbirna_Lista[[#This Row],[Broj indeksa]],LISTA_STUDENTI[[Broj indeksa]:[tip studija]],4,FALSE)</f>
        <v>osnovne strukovne studije</v>
      </c>
      <c r="F57" s="21">
        <v>29</v>
      </c>
      <c r="G57" s="21">
        <v>29</v>
      </c>
      <c r="H57" s="21">
        <v>15</v>
      </c>
      <c r="I57" s="21">
        <v>9</v>
      </c>
      <c r="J57" s="27"/>
      <c r="K5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7" s="29"/>
      <c r="M57" s="29"/>
      <c r="N57" s="21"/>
      <c r="O57" s="21"/>
      <c r="P57" s="21"/>
      <c r="Q57" s="30"/>
      <c r="R57" s="22"/>
      <c r="S57" s="22"/>
    </row>
    <row r="58" spans="1:19" ht="25.15" customHeight="1" x14ac:dyDescent="0.25">
      <c r="A58" s="18">
        <v>56</v>
      </c>
      <c r="B58" s="19" t="str">
        <f>LISTA_STUDENTI[[#This Row],[Broj indeksa]]</f>
        <v>2018/2068</v>
      </c>
      <c r="C58" s="19" t="str">
        <f>VLOOKUP(Zbirna_Lista[[#This Row],[Broj indeksa]],LISTA_STUDENTI[[Broj indeksa]:[tip studija]],2,FALSE)</f>
        <v>Milošević</v>
      </c>
      <c r="D58" s="19" t="str">
        <f>VLOOKUP(Zbirna_Lista[Broj indeksa],LISTA_STUDENTI[[Broj indeksa]:[tip studija]],3,FALSE)</f>
        <v>Miloš</v>
      </c>
      <c r="E58" s="31" t="str">
        <f>VLOOKUP(Zbirna_Lista[[#This Row],[Broj indeksa]],LISTA_STUDENTI[[Broj indeksa]:[tip studija]],4,FALSE)</f>
        <v>osnovne strukovne studije</v>
      </c>
      <c r="F58" s="21">
        <v>31</v>
      </c>
      <c r="G58" s="21">
        <v>30</v>
      </c>
      <c r="H58" s="21">
        <v>12</v>
      </c>
      <c r="I58" s="21">
        <v>11</v>
      </c>
      <c r="J58" s="27">
        <v>15</v>
      </c>
      <c r="K5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58" s="29"/>
      <c r="M58" s="29"/>
      <c r="N58" s="21"/>
      <c r="O58" s="21"/>
      <c r="P58" s="21"/>
      <c r="Q58" s="30"/>
      <c r="R58" s="22"/>
      <c r="S58" s="22"/>
    </row>
    <row r="59" spans="1:19" ht="25.15" customHeight="1" x14ac:dyDescent="0.25">
      <c r="A59" s="18">
        <v>57</v>
      </c>
      <c r="B59" s="19" t="str">
        <f>LISTA_STUDENTI[[#This Row],[Broj indeksa]]</f>
        <v>2018/2505</v>
      </c>
      <c r="C59" s="19" t="str">
        <f>VLOOKUP(Zbirna_Lista[[#This Row],[Broj indeksa]],LISTA_STUDENTI[[Broj indeksa]:[tip studija]],2,FALSE)</f>
        <v>Mitrović</v>
      </c>
      <c r="D59" s="19" t="str">
        <f>VLOOKUP(Zbirna_Lista[Broj indeksa],LISTA_STUDENTI[[Broj indeksa]:[tip studija]],3,FALSE)</f>
        <v>Dragan</v>
      </c>
      <c r="E59" s="31" t="str">
        <f>VLOOKUP(Zbirna_Lista[[#This Row],[Broj indeksa]],LISTA_STUDENTI[[Broj indeksa]:[tip studija]],4,FALSE)</f>
        <v>osnovne strukovne studije</v>
      </c>
      <c r="F59" s="21" t="s">
        <v>272</v>
      </c>
      <c r="G59" s="21" t="s">
        <v>272</v>
      </c>
      <c r="H59" s="21"/>
      <c r="I59" s="21"/>
      <c r="J59" s="27"/>
      <c r="K5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59" s="29"/>
      <c r="M59" s="29"/>
      <c r="N59" s="21"/>
      <c r="O59" s="21"/>
      <c r="P59" s="21"/>
      <c r="Q59" s="30"/>
      <c r="R59" s="22"/>
      <c r="S59" s="22"/>
    </row>
    <row r="60" spans="1:19" ht="25.15" customHeight="1" x14ac:dyDescent="0.25">
      <c r="A60" s="18">
        <v>58</v>
      </c>
      <c r="B60" s="19" t="str">
        <f>LISTA_STUDENTI[[#This Row],[Broj indeksa]]</f>
        <v>2018/2046</v>
      </c>
      <c r="C60" s="19" t="str">
        <f>VLOOKUP(Zbirna_Lista[[#This Row],[Broj indeksa]],LISTA_STUDENTI[[Broj indeksa]:[tip studija]],2,FALSE)</f>
        <v>Mlađenović</v>
      </c>
      <c r="D60" s="19" t="str">
        <f>VLOOKUP(Zbirna_Lista[Broj indeksa],LISTA_STUDENTI[[Broj indeksa]:[tip studija]],3,FALSE)</f>
        <v>Natalija</v>
      </c>
      <c r="E60" s="31" t="str">
        <f>VLOOKUP(Zbirna_Lista[[#This Row],[Broj indeksa]],LISTA_STUDENTI[[Broj indeksa]:[tip studija]],4,FALSE)</f>
        <v>osnovne strukovne studije</v>
      </c>
      <c r="F60" s="21">
        <v>31</v>
      </c>
      <c r="G60" s="21">
        <v>32</v>
      </c>
      <c r="H60" s="21">
        <v>21</v>
      </c>
      <c r="I60" s="21">
        <v>10</v>
      </c>
      <c r="J60" s="27">
        <v>9</v>
      </c>
      <c r="K6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60" s="29"/>
      <c r="M60" s="29"/>
      <c r="N60" s="21"/>
      <c r="O60" s="21"/>
      <c r="P60" s="21"/>
      <c r="Q60" s="30"/>
      <c r="R60" s="22"/>
      <c r="S60" s="22"/>
    </row>
    <row r="61" spans="1:19" ht="25.15" customHeight="1" x14ac:dyDescent="0.25">
      <c r="A61" s="18">
        <v>59</v>
      </c>
      <c r="B61" s="19" t="str">
        <f>LISTA_STUDENTI[[#This Row],[Broj indeksa]]</f>
        <v>2017/2042</v>
      </c>
      <c r="C61" s="19" t="str">
        <f>VLOOKUP(Zbirna_Lista[[#This Row],[Broj indeksa]],LISTA_STUDENTI[[Broj indeksa]:[tip studija]],2,FALSE)</f>
        <v>Nešovanović</v>
      </c>
      <c r="D61" s="19" t="str">
        <f>VLOOKUP(Zbirna_Lista[Broj indeksa],LISTA_STUDENTI[[Broj indeksa]:[tip studija]],3,FALSE)</f>
        <v>Đorđe</v>
      </c>
      <c r="E61" s="31" t="str">
        <f>VLOOKUP(Zbirna_Lista[[#This Row],[Broj indeksa]],LISTA_STUDENTI[[Broj indeksa]:[tip studija]],4,FALSE)</f>
        <v>osnovne strukovne studije</v>
      </c>
      <c r="F61" s="21">
        <v>24</v>
      </c>
      <c r="G61" s="21">
        <v>27</v>
      </c>
      <c r="H61" s="21"/>
      <c r="I61" s="21">
        <v>9</v>
      </c>
      <c r="J61" s="27"/>
      <c r="K6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1" s="29"/>
      <c r="M61" s="29"/>
      <c r="N61" s="21"/>
      <c r="O61" s="21"/>
      <c r="P61" s="21"/>
      <c r="Q61" s="30"/>
      <c r="R61" s="22"/>
      <c r="S61" s="22"/>
    </row>
    <row r="62" spans="1:19" ht="25.15" customHeight="1" x14ac:dyDescent="0.25">
      <c r="A62" s="18">
        <v>60</v>
      </c>
      <c r="B62" s="19" t="str">
        <f>LISTA_STUDENTI[[#This Row],[Broj indeksa]]</f>
        <v>2018/2016</v>
      </c>
      <c r="C62" s="19" t="str">
        <f>VLOOKUP(Zbirna_Lista[[#This Row],[Broj indeksa]],LISTA_STUDENTI[[Broj indeksa]:[tip studija]],2,FALSE)</f>
        <v>Nikolovski</v>
      </c>
      <c r="D62" s="19" t="str">
        <f>VLOOKUP(Zbirna_Lista[Broj indeksa],LISTA_STUDENTI[[Broj indeksa]:[tip studija]],3,FALSE)</f>
        <v>Ilija</v>
      </c>
      <c r="E62" s="31" t="str">
        <f>VLOOKUP(Zbirna_Lista[[#This Row],[Broj indeksa]],LISTA_STUDENTI[[Broj indeksa]:[tip studija]],4,FALSE)</f>
        <v>osnovne strukovne studije</v>
      </c>
      <c r="F62" s="21" t="s">
        <v>272</v>
      </c>
      <c r="G62" s="21" t="s">
        <v>272</v>
      </c>
      <c r="H62" s="21"/>
      <c r="I62" s="21"/>
      <c r="J62" s="27"/>
      <c r="K6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2" s="29"/>
      <c r="M62" s="29"/>
      <c r="N62" s="21"/>
      <c r="O62" s="21"/>
      <c r="P62" s="21"/>
      <c r="Q62" s="30"/>
      <c r="R62" s="22"/>
      <c r="S62" s="22"/>
    </row>
    <row r="63" spans="1:19" ht="25.15" customHeight="1" x14ac:dyDescent="0.25">
      <c r="A63" s="18">
        <v>61</v>
      </c>
      <c r="B63" s="19" t="str">
        <f>LISTA_STUDENTI[[#This Row],[Broj indeksa]]</f>
        <v>2018/2501</v>
      </c>
      <c r="C63" s="19" t="str">
        <f>VLOOKUP(Zbirna_Lista[[#This Row],[Broj indeksa]],LISTA_STUDENTI[[Broj indeksa]:[tip studija]],2,FALSE)</f>
        <v>Novaković</v>
      </c>
      <c r="D63" s="19" t="str">
        <f>VLOOKUP(Zbirna_Lista[Broj indeksa],LISTA_STUDENTI[[Broj indeksa]:[tip studija]],3,FALSE)</f>
        <v>Milena</v>
      </c>
      <c r="E63" s="31" t="str">
        <f>VLOOKUP(Zbirna_Lista[[#This Row],[Broj indeksa]],LISTA_STUDENTI[[Broj indeksa]:[tip studija]],4,FALSE)</f>
        <v>osnovne strukovne studije</v>
      </c>
      <c r="F63" s="21" t="s">
        <v>272</v>
      </c>
      <c r="G63" s="21" t="s">
        <v>272</v>
      </c>
      <c r="H63" s="21"/>
      <c r="I63" s="21"/>
      <c r="J63" s="27"/>
      <c r="K6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3" s="29"/>
      <c r="M63" s="29"/>
      <c r="N63" s="21"/>
      <c r="O63" s="21"/>
      <c r="P63" s="21"/>
      <c r="Q63" s="30"/>
      <c r="R63" s="22"/>
      <c r="S63" s="22"/>
    </row>
    <row r="64" spans="1:19" ht="25.15" customHeight="1" x14ac:dyDescent="0.25">
      <c r="A64" s="18">
        <v>62</v>
      </c>
      <c r="B64" s="19" t="str">
        <f>LISTA_STUDENTI[[#This Row],[Broj indeksa]]</f>
        <v>2018/2028</v>
      </c>
      <c r="C64" s="19" t="str">
        <f>VLOOKUP(Zbirna_Lista[[#This Row],[Broj indeksa]],LISTA_STUDENTI[[Broj indeksa]:[tip studija]],2,FALSE)</f>
        <v>Obradović</v>
      </c>
      <c r="D64" s="19" t="str">
        <f>VLOOKUP(Zbirna_Lista[Broj indeksa],LISTA_STUDENTI[[Broj indeksa]:[tip studija]],3,FALSE)</f>
        <v>Marija</v>
      </c>
      <c r="E64" s="31" t="str">
        <f>VLOOKUP(Zbirna_Lista[[#This Row],[Broj indeksa]],LISTA_STUDENTI[[Broj indeksa]:[tip studija]],4,FALSE)</f>
        <v>osnovne strukovne studije</v>
      </c>
      <c r="F64" s="21">
        <v>25</v>
      </c>
      <c r="G64" s="21">
        <v>29</v>
      </c>
      <c r="H64" s="21"/>
      <c r="I64" s="21"/>
      <c r="J64" s="27"/>
      <c r="K6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4" s="29"/>
      <c r="M64" s="29"/>
      <c r="N64" s="21"/>
      <c r="O64" s="21"/>
      <c r="P64" s="21"/>
      <c r="Q64" s="30"/>
      <c r="R64" s="22"/>
      <c r="S64" s="22"/>
    </row>
    <row r="65" spans="1:19" ht="25.15" customHeight="1" x14ac:dyDescent="0.25">
      <c r="A65" s="18">
        <v>63</v>
      </c>
      <c r="B65" s="19" t="str">
        <f>LISTA_STUDENTI[[#This Row],[Broj indeksa]]</f>
        <v>2018/2503</v>
      </c>
      <c r="C65" s="19" t="str">
        <f>VLOOKUP(Zbirna_Lista[[#This Row],[Broj indeksa]],LISTA_STUDENTI[[Broj indeksa]:[tip studija]],2,FALSE)</f>
        <v>Ognjenović</v>
      </c>
      <c r="D65" s="19" t="str">
        <f>VLOOKUP(Zbirna_Lista[Broj indeksa],LISTA_STUDENTI[[Broj indeksa]:[tip studija]],3,FALSE)</f>
        <v>Katarina</v>
      </c>
      <c r="E65" s="31" t="str">
        <f>VLOOKUP(Zbirna_Lista[[#This Row],[Broj indeksa]],LISTA_STUDENTI[[Broj indeksa]:[tip studija]],4,FALSE)</f>
        <v>osnovne strukovne studije</v>
      </c>
      <c r="F65" s="21">
        <v>25</v>
      </c>
      <c r="G65" s="21">
        <v>26</v>
      </c>
      <c r="H65" s="21"/>
      <c r="I65" s="21"/>
      <c r="J65" s="27"/>
      <c r="K6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5" s="29"/>
      <c r="M65" s="29"/>
      <c r="N65" s="21"/>
      <c r="O65" s="21"/>
      <c r="P65" s="21"/>
      <c r="Q65" s="30"/>
      <c r="R65" s="22"/>
      <c r="S65" s="22"/>
    </row>
    <row r="66" spans="1:19" ht="25.15" customHeight="1" x14ac:dyDescent="0.25">
      <c r="A66" s="18">
        <v>64</v>
      </c>
      <c r="B66" s="19" t="str">
        <f>LISTA_STUDENTI[[#This Row],[Broj indeksa]]</f>
        <v>2018/2069</v>
      </c>
      <c r="C66" s="19" t="str">
        <f>VLOOKUP(Zbirna_Lista[[#This Row],[Broj indeksa]],LISTA_STUDENTI[[Broj indeksa]:[tip studija]],2,FALSE)</f>
        <v>Ožegović</v>
      </c>
      <c r="D66" s="19" t="str">
        <f>VLOOKUP(Zbirna_Lista[Broj indeksa],LISTA_STUDENTI[[Broj indeksa]:[tip studija]],3,FALSE)</f>
        <v>Milorad</v>
      </c>
      <c r="E66" s="31" t="str">
        <f>VLOOKUP(Zbirna_Lista[[#This Row],[Broj indeksa]],LISTA_STUDENTI[[Broj indeksa]:[tip studija]],4,FALSE)</f>
        <v>osnovne strukovne studije</v>
      </c>
      <c r="F66" s="21" t="s">
        <v>272</v>
      </c>
      <c r="G66" s="21" t="s">
        <v>272</v>
      </c>
      <c r="H66" s="21"/>
      <c r="I66" s="21"/>
      <c r="J66" s="27"/>
      <c r="K6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6" s="29"/>
      <c r="M66" s="29"/>
      <c r="N66" s="21"/>
      <c r="O66" s="21"/>
      <c r="P66" s="21"/>
      <c r="Q66" s="30"/>
      <c r="R66" s="22"/>
      <c r="S66" s="22"/>
    </row>
    <row r="67" spans="1:19" ht="25.15" customHeight="1" x14ac:dyDescent="0.25">
      <c r="A67" s="18">
        <v>65</v>
      </c>
      <c r="B67" s="19" t="str">
        <f>LISTA_STUDENTI[[#This Row],[Broj indeksa]]</f>
        <v>2018/2032</v>
      </c>
      <c r="C67" s="19" t="str">
        <f>VLOOKUP(Zbirna_Lista[[#This Row],[Broj indeksa]],LISTA_STUDENTI[[Broj indeksa]:[tip studija]],2,FALSE)</f>
        <v>Otović</v>
      </c>
      <c r="D67" s="19" t="str">
        <f>VLOOKUP(Zbirna_Lista[Broj indeksa],LISTA_STUDENTI[[Broj indeksa]:[tip studija]],3,FALSE)</f>
        <v>David</v>
      </c>
      <c r="E67" s="31" t="str">
        <f>VLOOKUP(Zbirna_Lista[[#This Row],[Broj indeksa]],LISTA_STUDENTI[[Broj indeksa]:[tip studija]],4,FALSE)</f>
        <v>osnovne strukovne studije</v>
      </c>
      <c r="F67" s="21" t="s">
        <v>272</v>
      </c>
      <c r="G67" s="21" t="s">
        <v>272</v>
      </c>
      <c r="H67" s="21"/>
      <c r="I67" s="21"/>
      <c r="J67" s="27"/>
      <c r="K6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7" s="29"/>
      <c r="M67" s="29"/>
      <c r="N67" s="21"/>
      <c r="O67" s="21"/>
      <c r="P67" s="21"/>
      <c r="Q67" s="30"/>
      <c r="R67" s="22"/>
      <c r="S67" s="22"/>
    </row>
    <row r="68" spans="1:19" ht="25.15" customHeight="1" x14ac:dyDescent="0.25">
      <c r="A68" s="18">
        <v>66</v>
      </c>
      <c r="B68" s="19" t="str">
        <f>LISTA_STUDENTI[[#This Row],[Broj indeksa]]</f>
        <v>2018/2039</v>
      </c>
      <c r="C68" s="19" t="str">
        <f>VLOOKUP(Zbirna_Lista[[#This Row],[Broj indeksa]],LISTA_STUDENTI[[Broj indeksa]:[tip studija]],2,FALSE)</f>
        <v>Pantić</v>
      </c>
      <c r="D68" s="19" t="str">
        <f>VLOOKUP(Zbirna_Lista[Broj indeksa],LISTA_STUDENTI[[Broj indeksa]:[tip studija]],3,FALSE)</f>
        <v>Viktor</v>
      </c>
      <c r="E68" s="31" t="str">
        <f>VLOOKUP(Zbirna_Lista[[#This Row],[Broj indeksa]],LISTA_STUDENTI[[Broj indeksa]:[tip studija]],4,FALSE)</f>
        <v>osnovne strukovne studije</v>
      </c>
      <c r="F68" s="21">
        <v>24</v>
      </c>
      <c r="G68" s="21">
        <v>28</v>
      </c>
      <c r="H68" s="21"/>
      <c r="I68" s="21">
        <v>12</v>
      </c>
      <c r="J68" s="27"/>
      <c r="K6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8" s="29"/>
      <c r="M68" s="29"/>
      <c r="N68" s="21"/>
      <c r="O68" s="21"/>
      <c r="P68" s="21"/>
      <c r="Q68" s="30"/>
      <c r="R68" s="22"/>
      <c r="S68" s="22"/>
    </row>
    <row r="69" spans="1:19" ht="25.15" customHeight="1" x14ac:dyDescent="0.25">
      <c r="A69" s="18">
        <v>67</v>
      </c>
      <c r="B69" s="19" t="str">
        <f>LISTA_STUDENTI[[#This Row],[Broj indeksa]]</f>
        <v>2018/2023</v>
      </c>
      <c r="C69" s="19" t="str">
        <f>VLOOKUP(Zbirna_Lista[[#This Row],[Broj indeksa]],LISTA_STUDENTI[[Broj indeksa]:[tip studija]],2,FALSE)</f>
        <v>Petković</v>
      </c>
      <c r="D69" s="19" t="str">
        <f>VLOOKUP(Zbirna_Lista[Broj indeksa],LISTA_STUDENTI[[Broj indeksa]:[tip studija]],3,FALSE)</f>
        <v>Zoran</v>
      </c>
      <c r="E69" s="31" t="str">
        <f>VLOOKUP(Zbirna_Lista[[#This Row],[Broj indeksa]],LISTA_STUDENTI[[Broj indeksa]:[tip studija]],4,FALSE)</f>
        <v>osnovne strukovne studije</v>
      </c>
      <c r="F69" s="21">
        <v>25</v>
      </c>
      <c r="G69" s="21">
        <v>27</v>
      </c>
      <c r="H69" s="21"/>
      <c r="I69" s="21"/>
      <c r="J69" s="27"/>
      <c r="K6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69" s="29"/>
      <c r="M69" s="29"/>
      <c r="N69" s="21"/>
      <c r="O69" s="21"/>
      <c r="P69" s="21"/>
      <c r="Q69" s="30"/>
      <c r="R69" s="22"/>
      <c r="S69" s="22"/>
    </row>
    <row r="70" spans="1:19" ht="25.15" customHeight="1" x14ac:dyDescent="0.25">
      <c r="A70" s="18">
        <v>68</v>
      </c>
      <c r="B70" s="19" t="str">
        <f>LISTA_STUDENTI[[#This Row],[Broj indeksa]]</f>
        <v>2016/2514</v>
      </c>
      <c r="C70" s="19" t="str">
        <f>VLOOKUP(Zbirna_Lista[[#This Row],[Broj indeksa]],LISTA_STUDENTI[[Broj indeksa]:[tip studija]],2,FALSE)</f>
        <v>Petrović</v>
      </c>
      <c r="D70" s="19" t="str">
        <f>VLOOKUP(Zbirna_Lista[Broj indeksa],LISTA_STUDENTI[[Broj indeksa]:[tip studija]],3,FALSE)</f>
        <v>Aleksandra</v>
      </c>
      <c r="E70" s="31" t="str">
        <f>VLOOKUP(Zbirna_Lista[[#This Row],[Broj indeksa]],LISTA_STUDENTI[[Broj indeksa]:[tip studija]],4,FALSE)</f>
        <v>osnovne strukovne studije</v>
      </c>
      <c r="F70" s="21">
        <v>28</v>
      </c>
      <c r="G70" s="21">
        <v>30</v>
      </c>
      <c r="H70" s="21"/>
      <c r="I70" s="21"/>
      <c r="J70" s="27"/>
      <c r="K7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0" s="29"/>
      <c r="M70" s="29"/>
      <c r="N70" s="21"/>
      <c r="O70" s="21"/>
      <c r="P70" s="21"/>
      <c r="Q70" s="30"/>
      <c r="R70" s="22"/>
      <c r="S70" s="22"/>
    </row>
    <row r="71" spans="1:19" ht="25.15" customHeight="1" x14ac:dyDescent="0.25">
      <c r="A71" s="18">
        <v>69</v>
      </c>
      <c r="B71" s="19" t="str">
        <f>LISTA_STUDENTI[[#This Row],[Broj indeksa]]</f>
        <v>2018/2506</v>
      </c>
      <c r="C71" s="19" t="str">
        <f>VLOOKUP(Zbirna_Lista[[#This Row],[Broj indeksa]],LISTA_STUDENTI[[Broj indeksa]:[tip studija]],2,FALSE)</f>
        <v>Petrović</v>
      </c>
      <c r="D71" s="19" t="str">
        <f>VLOOKUP(Zbirna_Lista[Broj indeksa],LISTA_STUDENTI[[Broj indeksa]:[tip studija]],3,FALSE)</f>
        <v>Mirela</v>
      </c>
      <c r="E71" s="31" t="str">
        <f>VLOOKUP(Zbirna_Lista[[#This Row],[Broj indeksa]],LISTA_STUDENTI[[Broj indeksa]:[tip studija]],4,FALSE)</f>
        <v>osnovne strukovne studije</v>
      </c>
      <c r="F71" s="21" t="s">
        <v>272</v>
      </c>
      <c r="G71" s="21" t="s">
        <v>272</v>
      </c>
      <c r="H71" s="21"/>
      <c r="I71" s="21"/>
      <c r="J71" s="27"/>
      <c r="K7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1" s="29"/>
      <c r="M71" s="29"/>
      <c r="N71" s="21"/>
      <c r="O71" s="21"/>
      <c r="P71" s="21"/>
      <c r="Q71" s="30"/>
      <c r="R71" s="22"/>
      <c r="S71" s="22"/>
    </row>
    <row r="72" spans="1:19" ht="25.15" customHeight="1" x14ac:dyDescent="0.25">
      <c r="A72" s="18">
        <v>70</v>
      </c>
      <c r="B72" s="19" t="str">
        <f>LISTA_STUDENTI[[#This Row],[Broj indeksa]]</f>
        <v>2017/2034</v>
      </c>
      <c r="C72" s="19" t="str">
        <f>VLOOKUP(Zbirna_Lista[[#This Row],[Broj indeksa]],LISTA_STUDENTI[[Broj indeksa]:[tip studija]],2,FALSE)</f>
        <v>Petrović</v>
      </c>
      <c r="D72" s="19" t="str">
        <f>VLOOKUP(Zbirna_Lista[Broj indeksa],LISTA_STUDENTI[[Broj indeksa]:[tip studija]],3,FALSE)</f>
        <v>Jovan</v>
      </c>
      <c r="E72" s="31" t="str">
        <f>VLOOKUP(Zbirna_Lista[[#This Row],[Broj indeksa]],LISTA_STUDENTI[[Broj indeksa]:[tip studija]],4,FALSE)</f>
        <v>osnovne strukovne studije</v>
      </c>
      <c r="F72" s="21">
        <v>27</v>
      </c>
      <c r="G72" s="21">
        <v>28</v>
      </c>
      <c r="H72" s="21">
        <v>15</v>
      </c>
      <c r="I72" s="21"/>
      <c r="J72" s="27">
        <v>9</v>
      </c>
      <c r="K7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2" s="29"/>
      <c r="M72" s="29"/>
      <c r="N72" s="21"/>
      <c r="O72" s="21"/>
      <c r="P72" s="21"/>
      <c r="Q72" s="30"/>
      <c r="R72" s="22"/>
      <c r="S72" s="22"/>
    </row>
    <row r="73" spans="1:19" ht="25.15" customHeight="1" x14ac:dyDescent="0.25">
      <c r="A73" s="18">
        <v>71</v>
      </c>
      <c r="B73" s="19" t="str">
        <f>LISTA_STUDENTI[[#This Row],[Broj indeksa]]</f>
        <v>2018/2010</v>
      </c>
      <c r="C73" s="19" t="str">
        <f>VLOOKUP(Zbirna_Lista[[#This Row],[Broj indeksa]],LISTA_STUDENTI[[Broj indeksa]:[tip studija]],2,FALSE)</f>
        <v>Petrović</v>
      </c>
      <c r="D73" s="19" t="str">
        <f>VLOOKUP(Zbirna_Lista[Broj indeksa],LISTA_STUDENTI[[Broj indeksa]:[tip studija]],3,FALSE)</f>
        <v>Veljko</v>
      </c>
      <c r="E73" s="31" t="str">
        <f>VLOOKUP(Zbirna_Lista[[#This Row],[Broj indeksa]],LISTA_STUDENTI[[Broj indeksa]:[tip studija]],4,FALSE)</f>
        <v>osnovne strukovne studije</v>
      </c>
      <c r="F73" s="21" t="s">
        <v>272</v>
      </c>
      <c r="G73" s="21" t="s">
        <v>272</v>
      </c>
      <c r="H73" s="21"/>
      <c r="I73" s="21"/>
      <c r="J73" s="27"/>
      <c r="K7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3" s="29"/>
      <c r="M73" s="29"/>
      <c r="N73" s="21"/>
      <c r="O73" s="21"/>
      <c r="P73" s="21"/>
      <c r="Q73" s="30"/>
      <c r="R73" s="22"/>
      <c r="S73" s="22"/>
    </row>
    <row r="74" spans="1:19" ht="25.15" customHeight="1" x14ac:dyDescent="0.25">
      <c r="A74" s="18">
        <v>72</v>
      </c>
      <c r="B74" s="19" t="str">
        <f>LISTA_STUDENTI[[#This Row],[Broj indeksa]]</f>
        <v>2018/2504</v>
      </c>
      <c r="C74" s="19" t="str">
        <f>VLOOKUP(Zbirna_Lista[[#This Row],[Broj indeksa]],LISTA_STUDENTI[[Broj indeksa]:[tip studija]],2,FALSE)</f>
        <v>Prelić</v>
      </c>
      <c r="D74" s="19" t="str">
        <f>VLOOKUP(Zbirna_Lista[Broj indeksa],LISTA_STUDENTI[[Broj indeksa]:[tip studija]],3,FALSE)</f>
        <v>Gordana</v>
      </c>
      <c r="E74" s="31" t="str">
        <f>VLOOKUP(Zbirna_Lista[[#This Row],[Broj indeksa]],LISTA_STUDENTI[[Broj indeksa]:[tip studija]],4,FALSE)</f>
        <v>osnovne strukovne studije</v>
      </c>
      <c r="F74" s="21" t="s">
        <v>272</v>
      </c>
      <c r="G74" s="21" t="s">
        <v>272</v>
      </c>
      <c r="H74" s="21"/>
      <c r="I74" s="21"/>
      <c r="J74" s="27"/>
      <c r="K7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4" s="29"/>
      <c r="M74" s="29"/>
      <c r="N74" s="21"/>
      <c r="O74" s="21"/>
      <c r="P74" s="21"/>
      <c r="Q74" s="30"/>
      <c r="R74" s="22"/>
      <c r="S74" s="22"/>
    </row>
    <row r="75" spans="1:19" ht="25.15" customHeight="1" x14ac:dyDescent="0.25">
      <c r="A75" s="18">
        <v>73</v>
      </c>
      <c r="B75" s="19" t="str">
        <f>LISTA_STUDENTI[[#This Row],[Broj indeksa]]</f>
        <v>2018/2508</v>
      </c>
      <c r="C75" s="19" t="str">
        <f>VLOOKUP(Zbirna_Lista[[#This Row],[Broj indeksa]],LISTA_STUDENTI[[Broj indeksa]:[tip studija]],2,FALSE)</f>
        <v>Prizrenac</v>
      </c>
      <c r="D75" s="19" t="str">
        <f>VLOOKUP(Zbirna_Lista[Broj indeksa],LISTA_STUDENTI[[Broj indeksa]:[tip studija]],3,FALSE)</f>
        <v>Aleksandar</v>
      </c>
      <c r="E75" s="31" t="str">
        <f>VLOOKUP(Zbirna_Lista[[#This Row],[Broj indeksa]],LISTA_STUDENTI[[Broj indeksa]:[tip studija]],4,FALSE)</f>
        <v>osnovne strukovne studije</v>
      </c>
      <c r="F75" s="21">
        <v>26</v>
      </c>
      <c r="G75" s="21">
        <v>25</v>
      </c>
      <c r="H75" s="21">
        <v>20</v>
      </c>
      <c r="I75" s="21">
        <v>9</v>
      </c>
      <c r="J75" s="27">
        <v>9</v>
      </c>
      <c r="K7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75" s="29"/>
      <c r="M75" s="29"/>
      <c r="N75" s="21"/>
      <c r="O75" s="21"/>
      <c r="P75" s="21"/>
      <c r="Q75" s="30"/>
      <c r="R75" s="22"/>
      <c r="S75" s="22"/>
    </row>
    <row r="76" spans="1:19" ht="25.15" customHeight="1" x14ac:dyDescent="0.25">
      <c r="A76" s="18">
        <v>74</v>
      </c>
      <c r="B76" s="19" t="str">
        <f>LISTA_STUDENTI[[#This Row],[Broj indeksa]]</f>
        <v>2015/2041</v>
      </c>
      <c r="C76" s="19" t="str">
        <f>VLOOKUP(Zbirna_Lista[[#This Row],[Broj indeksa]],LISTA_STUDENTI[[Broj indeksa]:[tip studija]],2,FALSE)</f>
        <v>Radivojev</v>
      </c>
      <c r="D76" s="19" t="str">
        <f>VLOOKUP(Zbirna_Lista[Broj indeksa],LISTA_STUDENTI[[Broj indeksa]:[tip studija]],3,FALSE)</f>
        <v>Miloš</v>
      </c>
      <c r="E76" s="31" t="str">
        <f>VLOOKUP(Zbirna_Lista[[#This Row],[Broj indeksa]],LISTA_STUDENTI[[Broj indeksa]:[tip studija]],4,FALSE)</f>
        <v>osnovne strukovne studije</v>
      </c>
      <c r="F76" s="21">
        <v>28</v>
      </c>
      <c r="G76" s="21">
        <v>30</v>
      </c>
      <c r="H76" s="21">
        <v>21</v>
      </c>
      <c r="I76" s="21">
        <v>9</v>
      </c>
      <c r="J76" s="27"/>
      <c r="K7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6" s="29"/>
      <c r="M76" s="29"/>
      <c r="N76" s="21"/>
      <c r="O76" s="21"/>
      <c r="P76" s="21"/>
      <c r="Q76" s="30"/>
      <c r="R76" s="22"/>
      <c r="S76" s="22"/>
    </row>
    <row r="77" spans="1:19" ht="25.15" customHeight="1" x14ac:dyDescent="0.25">
      <c r="A77" s="18">
        <v>75</v>
      </c>
      <c r="B77" s="19" t="str">
        <f>LISTA_STUDENTI[[#This Row],[Broj indeksa]]</f>
        <v>2018/2027</v>
      </c>
      <c r="C77" s="19" t="str">
        <f>VLOOKUP(Zbirna_Lista[[#This Row],[Broj indeksa]],LISTA_STUDENTI[[Broj indeksa]:[tip studija]],2,FALSE)</f>
        <v>Rajić</v>
      </c>
      <c r="D77" s="19" t="str">
        <f>VLOOKUP(Zbirna_Lista[Broj indeksa],LISTA_STUDENTI[[Broj indeksa]:[tip studija]],3,FALSE)</f>
        <v>Matija</v>
      </c>
      <c r="E77" s="31" t="str">
        <f>VLOOKUP(Zbirna_Lista[[#This Row],[Broj indeksa]],LISTA_STUDENTI[[Broj indeksa]:[tip studija]],4,FALSE)</f>
        <v>osnovne strukovne studije</v>
      </c>
      <c r="F77" s="21" t="s">
        <v>272</v>
      </c>
      <c r="G77" s="21" t="s">
        <v>272</v>
      </c>
      <c r="H77" s="21"/>
      <c r="I77" s="21"/>
      <c r="J77" s="27"/>
      <c r="K7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7" s="29"/>
      <c r="M77" s="29"/>
      <c r="N77" s="21"/>
      <c r="O77" s="21"/>
      <c r="P77" s="21"/>
      <c r="Q77" s="30"/>
      <c r="R77" s="22"/>
      <c r="S77" s="22"/>
    </row>
    <row r="78" spans="1:19" ht="25.15" customHeight="1" x14ac:dyDescent="0.25">
      <c r="A78" s="18">
        <v>76</v>
      </c>
      <c r="B78" s="19" t="str">
        <f>LISTA_STUDENTI[[#This Row],[Broj indeksa]]</f>
        <v>2018/2507</v>
      </c>
      <c r="C78" s="19" t="str">
        <f>VLOOKUP(Zbirna_Lista[[#This Row],[Broj indeksa]],LISTA_STUDENTI[[Broj indeksa]:[tip studija]],2,FALSE)</f>
        <v>Ranković</v>
      </c>
      <c r="D78" s="19" t="str">
        <f>VLOOKUP(Zbirna_Lista[Broj indeksa],LISTA_STUDENTI[[Broj indeksa]:[tip studija]],3,FALSE)</f>
        <v>Bojana</v>
      </c>
      <c r="E78" s="31" t="str">
        <f>VLOOKUP(Zbirna_Lista[[#This Row],[Broj indeksa]],LISTA_STUDENTI[[Broj indeksa]:[tip studija]],4,FALSE)</f>
        <v>osnovne strukovne studije</v>
      </c>
      <c r="F78" s="21" t="s">
        <v>272</v>
      </c>
      <c r="G78" s="21" t="s">
        <v>272</v>
      </c>
      <c r="H78" s="21"/>
      <c r="I78" s="21"/>
      <c r="J78" s="27"/>
      <c r="K7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8" s="29"/>
      <c r="M78" s="29"/>
      <c r="N78" s="21"/>
      <c r="O78" s="21"/>
      <c r="P78" s="21"/>
      <c r="Q78" s="30"/>
      <c r="R78" s="22"/>
      <c r="S78" s="22"/>
    </row>
    <row r="79" spans="1:19" ht="25.15" customHeight="1" x14ac:dyDescent="0.25">
      <c r="A79" s="18">
        <v>77</v>
      </c>
      <c r="B79" s="19" t="str">
        <f>LISTA_STUDENTI[[#This Row],[Broj indeksa]]</f>
        <v>2015/2058</v>
      </c>
      <c r="C79" s="19" t="str">
        <f>VLOOKUP(Zbirna_Lista[[#This Row],[Broj indeksa]],LISTA_STUDENTI[[Broj indeksa]:[tip studija]],2,FALSE)</f>
        <v>Rac-Sabo</v>
      </c>
      <c r="D79" s="19" t="str">
        <f>VLOOKUP(Zbirna_Lista[Broj indeksa],LISTA_STUDENTI[[Broj indeksa]:[tip studija]],3,FALSE)</f>
        <v>Robert</v>
      </c>
      <c r="E79" s="31" t="str">
        <f>VLOOKUP(Zbirna_Lista[[#This Row],[Broj indeksa]],LISTA_STUDENTI[[Broj indeksa]:[tip studija]],4,FALSE)</f>
        <v>osnovne strukovne studije</v>
      </c>
      <c r="F79" s="21">
        <v>29</v>
      </c>
      <c r="G79" s="21">
        <v>29</v>
      </c>
      <c r="H79" s="21">
        <v>17</v>
      </c>
      <c r="I79" s="21"/>
      <c r="J79" s="27"/>
      <c r="K7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79" s="29"/>
      <c r="M79" s="29"/>
      <c r="N79" s="21"/>
      <c r="O79" s="21"/>
      <c r="P79" s="21"/>
      <c r="Q79" s="30"/>
      <c r="R79" s="22"/>
      <c r="S79" s="22"/>
    </row>
    <row r="80" spans="1:19" ht="25.15" customHeight="1" x14ac:dyDescent="0.25">
      <c r="A80" s="18">
        <v>78</v>
      </c>
      <c r="B80" s="19" t="str">
        <f>LISTA_STUDENTI[[#This Row],[Broj indeksa]]</f>
        <v>2018/2024</v>
      </c>
      <c r="C80" s="19" t="str">
        <f>VLOOKUP(Zbirna_Lista[[#This Row],[Broj indeksa]],LISTA_STUDENTI[[Broj indeksa]:[tip studija]],2,FALSE)</f>
        <v>Ristić</v>
      </c>
      <c r="D80" s="19" t="str">
        <f>VLOOKUP(Zbirna_Lista[Broj indeksa],LISTA_STUDENTI[[Broj indeksa]:[tip studija]],3,FALSE)</f>
        <v>Relja</v>
      </c>
      <c r="E80" s="31" t="str">
        <f>VLOOKUP(Zbirna_Lista[[#This Row],[Broj indeksa]],LISTA_STUDENTI[[Broj indeksa]:[tip studija]],4,FALSE)</f>
        <v>osnovne strukovne studije</v>
      </c>
      <c r="F80" s="21" t="s">
        <v>272</v>
      </c>
      <c r="G80" s="21" t="s">
        <v>272</v>
      </c>
      <c r="H80" s="21"/>
      <c r="I80" s="21"/>
      <c r="J80" s="27"/>
      <c r="K8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0" s="29"/>
      <c r="M80" s="29"/>
      <c r="N80" s="21"/>
      <c r="O80" s="21"/>
      <c r="P80" s="21"/>
      <c r="Q80" s="30"/>
      <c r="R80" s="22"/>
      <c r="S80" s="22"/>
    </row>
    <row r="81" spans="1:19" ht="25.15" customHeight="1" x14ac:dyDescent="0.25">
      <c r="A81" s="18">
        <v>79</v>
      </c>
      <c r="B81" s="19" t="str">
        <f>LISTA_STUDENTI[[#This Row],[Broj indeksa]]</f>
        <v>2018/2041</v>
      </c>
      <c r="C81" s="19" t="str">
        <f>VLOOKUP(Zbirna_Lista[[#This Row],[Broj indeksa]],LISTA_STUDENTI[[Broj indeksa]:[tip studija]],2,FALSE)</f>
        <v>Savić</v>
      </c>
      <c r="D81" s="19" t="str">
        <f>VLOOKUP(Zbirna_Lista[Broj indeksa],LISTA_STUDENTI[[Broj indeksa]:[tip studija]],3,FALSE)</f>
        <v>Uroš</v>
      </c>
      <c r="E81" s="31" t="str">
        <f>VLOOKUP(Zbirna_Lista[[#This Row],[Broj indeksa]],LISTA_STUDENTI[[Broj indeksa]:[tip studija]],4,FALSE)</f>
        <v>osnovne strukovne studije</v>
      </c>
      <c r="F81" s="21" t="s">
        <v>272</v>
      </c>
      <c r="G81" s="21" t="s">
        <v>272</v>
      </c>
      <c r="H81" s="21"/>
      <c r="I81" s="21"/>
      <c r="J81" s="27"/>
      <c r="K8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1" s="29"/>
      <c r="M81" s="29"/>
      <c r="N81" s="21"/>
      <c r="O81" s="21"/>
      <c r="P81" s="21"/>
      <c r="Q81" s="30"/>
      <c r="R81" s="22"/>
      <c r="S81" s="22"/>
    </row>
    <row r="82" spans="1:19" ht="25.15" customHeight="1" x14ac:dyDescent="0.25">
      <c r="A82" s="18">
        <v>80</v>
      </c>
      <c r="B82" s="19" t="str">
        <f>LISTA_STUDENTI[[#This Row],[Broj indeksa]]</f>
        <v>2018/2002</v>
      </c>
      <c r="C82" s="19" t="str">
        <f>VLOOKUP(Zbirna_Lista[[#This Row],[Broj indeksa]],LISTA_STUDENTI[[Broj indeksa]:[tip studija]],2,FALSE)</f>
        <v>Stanković</v>
      </c>
      <c r="D82" s="19" t="str">
        <f>VLOOKUP(Zbirna_Lista[Broj indeksa],LISTA_STUDENTI[[Broj indeksa]:[tip studija]],3,FALSE)</f>
        <v>Sava</v>
      </c>
      <c r="E82" s="31" t="str">
        <f>VLOOKUP(Zbirna_Lista[[#This Row],[Broj indeksa]],LISTA_STUDENTI[[Broj indeksa]:[tip studija]],4,FALSE)</f>
        <v>osnovne strukovne studije</v>
      </c>
      <c r="F82" s="21" t="s">
        <v>272</v>
      </c>
      <c r="G82" s="21" t="s">
        <v>272</v>
      </c>
      <c r="H82" s="21"/>
      <c r="I82" s="21"/>
      <c r="J82" s="27"/>
      <c r="K8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2" s="29"/>
      <c r="M82" s="29"/>
      <c r="N82" s="21"/>
      <c r="O82" s="21"/>
      <c r="P82" s="21"/>
      <c r="Q82" s="30"/>
      <c r="R82" s="22"/>
      <c r="S82" s="22"/>
    </row>
    <row r="83" spans="1:19" ht="25.15" customHeight="1" x14ac:dyDescent="0.25">
      <c r="A83" s="18">
        <v>81</v>
      </c>
      <c r="B83" s="19" t="str">
        <f>LISTA_STUDENTI[[#This Row],[Broj indeksa]]</f>
        <v>2018/2001</v>
      </c>
      <c r="C83" s="19" t="str">
        <f>VLOOKUP(Zbirna_Lista[[#This Row],[Broj indeksa]],LISTA_STUDENTI[[Broj indeksa]:[tip studija]],2,FALSE)</f>
        <v>Stašević</v>
      </c>
      <c r="D83" s="19" t="str">
        <f>VLOOKUP(Zbirna_Lista[Broj indeksa],LISTA_STUDENTI[[Broj indeksa]:[tip studija]],3,FALSE)</f>
        <v>Nebojša</v>
      </c>
      <c r="E83" s="31" t="str">
        <f>VLOOKUP(Zbirna_Lista[[#This Row],[Broj indeksa]],LISTA_STUDENTI[[Broj indeksa]:[tip studija]],4,FALSE)</f>
        <v>osnovne strukovne studije</v>
      </c>
      <c r="F83" s="21" t="s">
        <v>272</v>
      </c>
      <c r="G83" s="21" t="s">
        <v>272</v>
      </c>
      <c r="H83" s="21"/>
      <c r="I83" s="21"/>
      <c r="J83" s="27"/>
      <c r="K8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3" s="29"/>
      <c r="M83" s="29"/>
      <c r="N83" s="21"/>
      <c r="O83" s="21"/>
      <c r="P83" s="21"/>
      <c r="Q83" s="30"/>
      <c r="R83" s="22"/>
      <c r="S83" s="22"/>
    </row>
    <row r="84" spans="1:19" ht="25.15" customHeight="1" x14ac:dyDescent="0.25">
      <c r="A84" s="18">
        <v>82</v>
      </c>
      <c r="B84" s="19" t="str">
        <f>LISTA_STUDENTI[[#This Row],[Broj indeksa]]</f>
        <v>2018/2033</v>
      </c>
      <c r="C84" s="19" t="str">
        <f>VLOOKUP(Zbirna_Lista[[#This Row],[Broj indeksa]],LISTA_STUDENTI[[Broj indeksa]:[tip studija]],2,FALSE)</f>
        <v>Stoiljković</v>
      </c>
      <c r="D84" s="19" t="str">
        <f>VLOOKUP(Zbirna_Lista[Broj indeksa],LISTA_STUDENTI[[Broj indeksa]:[tip studija]],3,FALSE)</f>
        <v>Uroš</v>
      </c>
      <c r="E84" s="31" t="str">
        <f>VLOOKUP(Zbirna_Lista[[#This Row],[Broj indeksa]],LISTA_STUDENTI[[Broj indeksa]:[tip studija]],4,FALSE)</f>
        <v>osnovne strukovne studije</v>
      </c>
      <c r="F84" s="21">
        <v>26</v>
      </c>
      <c r="G84" s="21">
        <v>30</v>
      </c>
      <c r="H84" s="21">
        <v>15</v>
      </c>
      <c r="I84" s="21"/>
      <c r="J84" s="27"/>
      <c r="K8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4" s="29"/>
      <c r="M84" s="29"/>
      <c r="N84" s="21"/>
      <c r="O84" s="21"/>
      <c r="P84" s="21"/>
      <c r="Q84" s="30"/>
      <c r="R84" s="22"/>
      <c r="S84" s="22"/>
    </row>
    <row r="85" spans="1:19" ht="25.15" customHeight="1" x14ac:dyDescent="0.25">
      <c r="A85" s="18">
        <v>83</v>
      </c>
      <c r="B85" s="19" t="str">
        <f>LISTA_STUDENTI[[#This Row],[Broj indeksa]]</f>
        <v>2018/2018</v>
      </c>
      <c r="C85" s="19" t="str">
        <f>VLOOKUP(Zbirna_Lista[[#This Row],[Broj indeksa]],LISTA_STUDENTI[[Broj indeksa]:[tip studija]],2,FALSE)</f>
        <v>Stojčić</v>
      </c>
      <c r="D85" s="19" t="str">
        <f>VLOOKUP(Zbirna_Lista[Broj indeksa],LISTA_STUDENTI[[Broj indeksa]:[tip studija]],3,FALSE)</f>
        <v>Filip</v>
      </c>
      <c r="E85" s="31" t="str">
        <f>VLOOKUP(Zbirna_Lista[[#This Row],[Broj indeksa]],LISTA_STUDENTI[[Broj indeksa]:[tip studija]],4,FALSE)</f>
        <v>osnovne strukovne studije</v>
      </c>
      <c r="F85" s="21">
        <v>31</v>
      </c>
      <c r="G85" s="21">
        <v>31</v>
      </c>
      <c r="H85" s="21">
        <v>15</v>
      </c>
      <c r="I85" s="21">
        <v>9</v>
      </c>
      <c r="J85" s="27">
        <v>9</v>
      </c>
      <c r="K8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85" s="29"/>
      <c r="M85" s="29"/>
      <c r="N85" s="21"/>
      <c r="O85" s="21"/>
      <c r="P85" s="21"/>
      <c r="Q85" s="30"/>
      <c r="R85" s="22"/>
      <c r="S85" s="22"/>
    </row>
    <row r="86" spans="1:19" ht="25.15" customHeight="1" x14ac:dyDescent="0.25">
      <c r="A86" s="18">
        <v>84</v>
      </c>
      <c r="B86" s="19" t="str">
        <f>LISTA_STUDENTI[[#This Row],[Broj indeksa]]</f>
        <v>2018/2045</v>
      </c>
      <c r="C86" s="19" t="str">
        <f>VLOOKUP(Zbirna_Lista[[#This Row],[Broj indeksa]],LISTA_STUDENTI[[Broj indeksa]:[tip studija]],2,FALSE)</f>
        <v>Strelić</v>
      </c>
      <c r="D86" s="19" t="str">
        <f>VLOOKUP(Zbirna_Lista[Broj indeksa],LISTA_STUDENTI[[Broj indeksa]:[tip studija]],3,FALSE)</f>
        <v>Stefan</v>
      </c>
      <c r="E86" s="31" t="str">
        <f>VLOOKUP(Zbirna_Lista[[#This Row],[Broj indeksa]],LISTA_STUDENTI[[Broj indeksa]:[tip studija]],4,FALSE)</f>
        <v>osnovne strukovne studije</v>
      </c>
      <c r="F86" s="21" t="s">
        <v>272</v>
      </c>
      <c r="G86" s="21" t="s">
        <v>272</v>
      </c>
      <c r="H86" s="21"/>
      <c r="I86" s="21">
        <v>1</v>
      </c>
      <c r="J86" s="27"/>
      <c r="K8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6" s="29"/>
      <c r="M86" s="29"/>
      <c r="N86" s="21"/>
      <c r="O86" s="21"/>
      <c r="P86" s="21"/>
      <c r="Q86" s="30"/>
      <c r="R86" s="22"/>
      <c r="S86" s="22"/>
    </row>
    <row r="87" spans="1:19" ht="25.15" customHeight="1" x14ac:dyDescent="0.25">
      <c r="A87" s="18">
        <v>85</v>
      </c>
      <c r="B87" s="19" t="str">
        <f>LISTA_STUDENTI[[#This Row],[Broj indeksa]]</f>
        <v>2018/2014</v>
      </c>
      <c r="C87" s="19" t="str">
        <f>VLOOKUP(Zbirna_Lista[[#This Row],[Broj indeksa]],LISTA_STUDENTI[[Broj indeksa]:[tip studija]],2,FALSE)</f>
        <v>Todorović</v>
      </c>
      <c r="D87" s="19" t="str">
        <f>VLOOKUP(Zbirna_Lista[Broj indeksa],LISTA_STUDENTI[[Broj indeksa]:[tip studija]],3,FALSE)</f>
        <v>Jovan</v>
      </c>
      <c r="E87" s="31" t="str">
        <f>VLOOKUP(Zbirna_Lista[[#This Row],[Broj indeksa]],LISTA_STUDENTI[[Broj indeksa]:[tip studija]],4,FALSE)</f>
        <v>osnovne strukovne studije</v>
      </c>
      <c r="F87" s="21">
        <v>32</v>
      </c>
      <c r="G87" s="21">
        <v>30</v>
      </c>
      <c r="H87" s="21">
        <v>21</v>
      </c>
      <c r="I87" s="21">
        <v>10</v>
      </c>
      <c r="J87" s="27">
        <v>15</v>
      </c>
      <c r="K87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87" s="29"/>
      <c r="M87" s="29"/>
      <c r="N87" s="21"/>
      <c r="O87" s="21"/>
      <c r="P87" s="21"/>
      <c r="Q87" s="30"/>
      <c r="R87" s="22"/>
      <c r="S87" s="22"/>
    </row>
    <row r="88" spans="1:19" ht="25.15" customHeight="1" x14ac:dyDescent="0.25">
      <c r="A88" s="18">
        <v>86</v>
      </c>
      <c r="B88" s="19" t="str">
        <f>LISTA_STUDENTI[[#This Row],[Broj indeksa]]</f>
        <v>2018/2051</v>
      </c>
      <c r="C88" s="19" t="str">
        <f>VLOOKUP(Zbirna_Lista[[#This Row],[Broj indeksa]],LISTA_STUDENTI[[Broj indeksa]:[tip studija]],2,FALSE)</f>
        <v>Todorović</v>
      </c>
      <c r="D88" s="19" t="str">
        <f>VLOOKUP(Zbirna_Lista[Broj indeksa],LISTA_STUDENTI[[Broj indeksa]:[tip studija]],3,FALSE)</f>
        <v>Mihajlo</v>
      </c>
      <c r="E88" s="31" t="str">
        <f>VLOOKUP(Zbirna_Lista[[#This Row],[Broj indeksa]],LISTA_STUDENTI[[Broj indeksa]:[tip studija]],4,FALSE)</f>
        <v>osnovne strukovne studije</v>
      </c>
      <c r="F88" s="21">
        <v>27</v>
      </c>
      <c r="G88" s="21">
        <v>31</v>
      </c>
      <c r="H88" s="21"/>
      <c r="I88" s="21">
        <v>10</v>
      </c>
      <c r="J88" s="27"/>
      <c r="K88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88" s="29"/>
      <c r="M88" s="29"/>
      <c r="N88" s="21"/>
      <c r="O88" s="21"/>
      <c r="P88" s="21"/>
      <c r="Q88" s="30"/>
      <c r="R88" s="22"/>
      <c r="S88" s="22"/>
    </row>
    <row r="89" spans="1:19" ht="25.15" customHeight="1" x14ac:dyDescent="0.25">
      <c r="A89" s="18">
        <v>87</v>
      </c>
      <c r="B89" s="19" t="str">
        <f>LISTA_STUDENTI[[#This Row],[Broj indeksa]]</f>
        <v>2018/2015</v>
      </c>
      <c r="C89" s="19" t="str">
        <f>VLOOKUP(Zbirna_Lista[[#This Row],[Broj indeksa]],LISTA_STUDENTI[[Broj indeksa]:[tip studija]],2,FALSE)</f>
        <v>Trifunović</v>
      </c>
      <c r="D89" s="19" t="str">
        <f>VLOOKUP(Zbirna_Lista[Broj indeksa],LISTA_STUDENTI[[Broj indeksa]:[tip studija]],3,FALSE)</f>
        <v>Dušan</v>
      </c>
      <c r="E89" s="31" t="str">
        <f>VLOOKUP(Zbirna_Lista[[#This Row],[Broj indeksa]],LISTA_STUDENTI[[Broj indeksa]:[tip studija]],4,FALSE)</f>
        <v>osnovne strukovne studije</v>
      </c>
      <c r="F89" s="21">
        <v>31</v>
      </c>
      <c r="G89" s="21">
        <v>32</v>
      </c>
      <c r="H89" s="21">
        <v>20</v>
      </c>
      <c r="I89" s="21">
        <v>14</v>
      </c>
      <c r="J89" s="27">
        <v>11</v>
      </c>
      <c r="K89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DA</v>
      </c>
      <c r="L89" s="29"/>
      <c r="M89" s="29"/>
      <c r="N89" s="21"/>
      <c r="O89" s="21"/>
      <c r="P89" s="21"/>
      <c r="Q89" s="30"/>
      <c r="R89" s="22"/>
      <c r="S89" s="22"/>
    </row>
    <row r="90" spans="1:19" ht="25.15" customHeight="1" x14ac:dyDescent="0.25">
      <c r="A90" s="18">
        <v>88</v>
      </c>
      <c r="B90" s="19" t="str">
        <f>LISTA_STUDENTI[[#This Row],[Broj indeksa]]</f>
        <v>2018/2059</v>
      </c>
      <c r="C90" s="19" t="str">
        <f>VLOOKUP(Zbirna_Lista[[#This Row],[Broj indeksa]],LISTA_STUDENTI[[Broj indeksa]:[tip studija]],2,FALSE)</f>
        <v>Ćetković</v>
      </c>
      <c r="D90" s="19" t="str">
        <f>VLOOKUP(Zbirna_Lista[Broj indeksa],LISTA_STUDENTI[[Broj indeksa]:[tip studija]],3,FALSE)</f>
        <v>Rastko</v>
      </c>
      <c r="E90" s="31" t="str">
        <f>VLOOKUP(Zbirna_Lista[[#This Row],[Broj indeksa]],LISTA_STUDENTI[[Broj indeksa]:[tip studija]],4,FALSE)</f>
        <v>osnovne strukovne studije</v>
      </c>
      <c r="F90" s="21">
        <v>29</v>
      </c>
      <c r="G90" s="21">
        <v>30</v>
      </c>
      <c r="H90" s="21"/>
      <c r="I90" s="21"/>
      <c r="J90" s="27"/>
      <c r="K90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0" s="29"/>
      <c r="M90" s="29"/>
      <c r="N90" s="21"/>
      <c r="O90" s="21"/>
      <c r="P90" s="21"/>
      <c r="Q90" s="30"/>
      <c r="R90" s="22"/>
      <c r="S90" s="22"/>
    </row>
    <row r="91" spans="1:19" ht="25.15" customHeight="1" x14ac:dyDescent="0.25">
      <c r="A91" s="18">
        <v>89</v>
      </c>
      <c r="B91" s="19" t="str">
        <f>LISTA_STUDENTI[[#This Row],[Broj indeksa]]</f>
        <v>2018/2013</v>
      </c>
      <c r="C91" s="19" t="str">
        <f>VLOOKUP(Zbirna_Lista[[#This Row],[Broj indeksa]],LISTA_STUDENTI[[Broj indeksa]:[tip studija]],2,FALSE)</f>
        <v>Ćirić</v>
      </c>
      <c r="D91" s="19" t="str">
        <f>VLOOKUP(Zbirna_Lista[Broj indeksa],LISTA_STUDENTI[[Broj indeksa]:[tip studija]],3,FALSE)</f>
        <v>Stevan</v>
      </c>
      <c r="E91" s="31" t="str">
        <f>VLOOKUP(Zbirna_Lista[[#This Row],[Broj indeksa]],LISTA_STUDENTI[[Broj indeksa]:[tip studija]],4,FALSE)</f>
        <v>osnovne strukovne studije</v>
      </c>
      <c r="F91" s="21" t="s">
        <v>272</v>
      </c>
      <c r="G91" s="21" t="s">
        <v>272</v>
      </c>
      <c r="H91" s="21"/>
      <c r="I91" s="21"/>
      <c r="J91" s="27"/>
      <c r="K91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1" s="29"/>
      <c r="M91" s="29"/>
      <c r="N91" s="21"/>
      <c r="O91" s="21"/>
      <c r="P91" s="21"/>
      <c r="Q91" s="30"/>
      <c r="R91" s="22"/>
      <c r="S91" s="22"/>
    </row>
    <row r="92" spans="1:19" ht="25.15" customHeight="1" x14ac:dyDescent="0.25">
      <c r="A92" s="18">
        <v>90</v>
      </c>
      <c r="B92" s="19" t="str">
        <f>LISTA_STUDENTI[[#This Row],[Broj indeksa]]</f>
        <v>2018/2030</v>
      </c>
      <c r="C92" s="19" t="str">
        <f>VLOOKUP(Zbirna_Lista[[#This Row],[Broj indeksa]],LISTA_STUDENTI[[Broj indeksa]:[tip studija]],2,FALSE)</f>
        <v>Ćirić</v>
      </c>
      <c r="D92" s="19" t="str">
        <f>VLOOKUP(Zbirna_Lista[Broj indeksa],LISTA_STUDENTI[[Broj indeksa]:[tip studija]],3,FALSE)</f>
        <v>Marko</v>
      </c>
      <c r="E92" s="31" t="str">
        <f>VLOOKUP(Zbirna_Lista[[#This Row],[Broj indeksa]],LISTA_STUDENTI[[Broj indeksa]:[tip studija]],4,FALSE)</f>
        <v>osnovne strukovne studije</v>
      </c>
      <c r="F92" s="21">
        <v>28</v>
      </c>
      <c r="G92" s="21">
        <v>31</v>
      </c>
      <c r="H92" s="21"/>
      <c r="I92" s="21">
        <v>10</v>
      </c>
      <c r="J92" s="27">
        <v>9</v>
      </c>
      <c r="K92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2" s="29"/>
      <c r="M92" s="29"/>
      <c r="N92" s="21"/>
      <c r="O92" s="21"/>
      <c r="P92" s="21"/>
      <c r="Q92" s="30"/>
      <c r="R92" s="22"/>
      <c r="S92" s="22"/>
    </row>
    <row r="93" spans="1:19" ht="25.15" customHeight="1" x14ac:dyDescent="0.25">
      <c r="A93" s="18">
        <v>91</v>
      </c>
      <c r="B93" s="19" t="str">
        <f>LISTA_STUDENTI[[#This Row],[Broj indeksa]]</f>
        <v>2018/2005</v>
      </c>
      <c r="C93" s="19" t="str">
        <f>VLOOKUP(Zbirna_Lista[[#This Row],[Broj indeksa]],LISTA_STUDENTI[[Broj indeksa]:[tip studija]],2,FALSE)</f>
        <v>Ćurić</v>
      </c>
      <c r="D93" s="19" t="str">
        <f>VLOOKUP(Zbirna_Lista[Broj indeksa],LISTA_STUDENTI[[Broj indeksa]:[tip studija]],3,FALSE)</f>
        <v>Vojislav</v>
      </c>
      <c r="E93" s="31" t="str">
        <f>VLOOKUP(Zbirna_Lista[[#This Row],[Broj indeksa]],LISTA_STUDENTI[[Broj indeksa]:[tip studija]],4,FALSE)</f>
        <v>osnovne strukovne studije</v>
      </c>
      <c r="F93" s="21" t="s">
        <v>272</v>
      </c>
      <c r="G93" s="21" t="s">
        <v>272</v>
      </c>
      <c r="H93" s="21"/>
      <c r="I93" s="21"/>
      <c r="J93" s="27"/>
      <c r="K93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3" s="29"/>
      <c r="M93" s="29"/>
      <c r="N93" s="21"/>
      <c r="O93" s="21"/>
      <c r="P93" s="21"/>
      <c r="Q93" s="30"/>
      <c r="R93" s="22"/>
      <c r="S93" s="22"/>
    </row>
    <row r="94" spans="1:19" ht="25.15" customHeight="1" x14ac:dyDescent="0.25">
      <c r="A94" s="18">
        <v>92</v>
      </c>
      <c r="B94" s="19" t="str">
        <f>LISTA_STUDENTI[[#This Row],[Broj indeksa]]</f>
        <v>2018/2049</v>
      </c>
      <c r="C94" s="19" t="str">
        <f>VLOOKUP(Zbirna_Lista[[#This Row],[Broj indeksa]],LISTA_STUDENTI[[Broj indeksa]:[tip studija]],2,FALSE)</f>
        <v>Femić</v>
      </c>
      <c r="D94" s="19" t="str">
        <f>VLOOKUP(Zbirna_Lista[Broj indeksa],LISTA_STUDENTI[[Broj indeksa]:[tip studija]],3,FALSE)</f>
        <v>Boban</v>
      </c>
      <c r="E94" s="31" t="str">
        <f>VLOOKUP(Zbirna_Lista[[#This Row],[Broj indeksa]],LISTA_STUDENTI[[Broj indeksa]:[tip studija]],4,FALSE)</f>
        <v>osnovne strukovne studije</v>
      </c>
      <c r="F94" s="21">
        <v>26</v>
      </c>
      <c r="G94" s="21">
        <v>27</v>
      </c>
      <c r="H94" s="21"/>
      <c r="I94" s="21">
        <v>9</v>
      </c>
      <c r="J94" s="27">
        <v>12</v>
      </c>
      <c r="K94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4" s="29"/>
      <c r="M94" s="29"/>
      <c r="N94" s="21"/>
      <c r="O94" s="21"/>
      <c r="P94" s="21"/>
      <c r="Q94" s="30"/>
      <c r="R94" s="22"/>
      <c r="S94" s="22"/>
    </row>
    <row r="95" spans="1:19" ht="25.15" customHeight="1" x14ac:dyDescent="0.25">
      <c r="A95" s="18">
        <v>93</v>
      </c>
      <c r="B95" s="19" t="str">
        <f>LISTA_STUDENTI[[#This Row],[Broj indeksa]]</f>
        <v>2018/2007</v>
      </c>
      <c r="C95" s="19" t="str">
        <f>VLOOKUP(Zbirna_Lista[[#This Row],[Broj indeksa]],LISTA_STUDENTI[[Broj indeksa]:[tip studija]],2,FALSE)</f>
        <v>Šimpraga</v>
      </c>
      <c r="D95" s="19" t="str">
        <f>VLOOKUP(Zbirna_Lista[Broj indeksa],LISTA_STUDENTI[[Broj indeksa]:[tip studija]],3,FALSE)</f>
        <v>Anja</v>
      </c>
      <c r="E95" s="31" t="str">
        <f>VLOOKUP(Zbirna_Lista[[#This Row],[Broj indeksa]],LISTA_STUDENTI[[Broj indeksa]:[tip studija]],4,FALSE)</f>
        <v>osnovne strukovne studije</v>
      </c>
      <c r="F95" s="21" t="s">
        <v>272</v>
      </c>
      <c r="G95" s="21" t="s">
        <v>272</v>
      </c>
      <c r="H95" s="21"/>
      <c r="I95" s="21"/>
      <c r="J95" s="27"/>
      <c r="K95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5" s="29"/>
      <c r="M95" s="29"/>
      <c r="N95" s="21"/>
      <c r="O95" s="21"/>
      <c r="P95" s="21"/>
      <c r="Q95" s="30"/>
      <c r="R95" s="22"/>
      <c r="S95" s="22"/>
    </row>
    <row r="96" spans="1:19" ht="25.15" customHeight="1" x14ac:dyDescent="0.25">
      <c r="A96" s="18">
        <v>94</v>
      </c>
      <c r="B96" s="19" t="str">
        <f>LISTA_STUDENTI[[#This Row],[Broj indeksa]]</f>
        <v>2018/2065</v>
      </c>
      <c r="C96" s="19" t="str">
        <f>VLOOKUP(Zbirna_Lista[[#This Row],[Broj indeksa]],LISTA_STUDENTI[[Broj indeksa]:[tip studija]],2,FALSE)</f>
        <v>Šojić</v>
      </c>
      <c r="D96" s="19" t="str">
        <f>VLOOKUP(Zbirna_Lista[Broj indeksa],LISTA_STUDENTI[[Broj indeksa]:[tip studija]],3,FALSE)</f>
        <v>Stefan</v>
      </c>
      <c r="E96" s="31" t="str">
        <f>VLOOKUP(Zbirna_Lista[[#This Row],[Broj indeksa]],LISTA_STUDENTI[[Broj indeksa]:[tip studija]],4,FALSE)</f>
        <v>osnovne strukovne studije</v>
      </c>
      <c r="F96" s="21">
        <v>25</v>
      </c>
      <c r="G96" s="21">
        <v>30</v>
      </c>
      <c r="H96" s="21">
        <v>17</v>
      </c>
      <c r="I96" s="21"/>
      <c r="J96" s="27">
        <v>12</v>
      </c>
      <c r="K96" s="21" t="str">
        <f>IF(AND(Zbirna_Lista[[#This Row],[Obrada teksta bodovi]]&gt;23,Zbirna_Lista[[#This Row],[Rad sa tebelama bodovi]]&gt;23,Zbirna_Lista[[#This Row],[Osn. Statistike Bodovi]]&gt;10,Zbirna_Lista[[#This Row],[TEST info Bodovi]]&gt;8,Zbirna_Lista[[#This Row],[TEST stats bodovi]]&gt;8),"DA","NE")</f>
        <v>NE</v>
      </c>
      <c r="L96" s="29"/>
      <c r="M96" s="29"/>
      <c r="N96" s="21"/>
      <c r="O96" s="21"/>
      <c r="P96" s="21"/>
      <c r="Q96" s="30"/>
      <c r="R96" s="22"/>
      <c r="S96" s="22"/>
    </row>
  </sheetData>
  <sheetProtection selectLockedCells="1" autoFilter="0"/>
  <mergeCells count="3">
    <mergeCell ref="M1:Q1"/>
    <mergeCell ref="F1:J1"/>
    <mergeCell ref="A1:E1"/>
  </mergeCells>
  <conditionalFormatting sqref="A3:R96">
    <cfRule type="expression" dxfId="157" priority="1">
      <formula>$K3="DA"</formula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5A5A-097D-4221-9838-4FB17D7504E6}">
  <dimension ref="A1:Q95"/>
  <sheetViews>
    <sheetView showGridLines="0" workbookViewId="0">
      <selection activeCell="J14" sqref="J14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6" width="15.7109375" style="6" customWidth="1"/>
    <col min="7" max="7" width="10.7109375" style="44" bestFit="1" customWidth="1"/>
    <col min="8" max="8" width="17.85546875" style="9" customWidth="1"/>
    <col min="9" max="9" width="10.7109375" style="9" bestFit="1" customWidth="1"/>
    <col min="10" max="10" width="16.140625" style="9" customWidth="1"/>
    <col min="11" max="11" width="9.85546875" style="44" customWidth="1"/>
    <col min="12" max="12" width="11.28515625" style="9" bestFit="1" customWidth="1"/>
    <col min="13" max="13" width="11.28515625" style="9" customWidth="1"/>
    <col min="14" max="14" width="11.85546875" style="9" bestFit="1" customWidth="1"/>
    <col min="15" max="15" width="8.85546875" style="9"/>
    <col min="16" max="16" width="8.85546875" style="6"/>
    <col min="17" max="17" width="9.140625" style="44" bestFit="1" customWidth="1"/>
    <col min="18" max="16384" width="8.85546875" style="9"/>
  </cols>
  <sheetData>
    <row r="1" spans="1:17" ht="20.100000000000001" customHeight="1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0" t="s">
        <v>273</v>
      </c>
      <c r="G1" s="41" t="s">
        <v>274</v>
      </c>
      <c r="H1" s="2" t="s">
        <v>275</v>
      </c>
      <c r="I1" s="2" t="s">
        <v>276</v>
      </c>
      <c r="J1" s="2" t="s">
        <v>277</v>
      </c>
      <c r="K1" s="41" t="s">
        <v>278</v>
      </c>
      <c r="L1" s="2" t="s">
        <v>279</v>
      </c>
      <c r="M1" s="3" t="s">
        <v>280</v>
      </c>
      <c r="N1" s="3" t="s">
        <v>281</v>
      </c>
      <c r="O1" s="2" t="s">
        <v>282</v>
      </c>
      <c r="P1" s="45" t="s">
        <v>263</v>
      </c>
      <c r="Q1" s="41" t="s">
        <v>283</v>
      </c>
    </row>
    <row r="2" spans="1:17" ht="20.100000000000001" customHeight="1" x14ac:dyDescent="0.25">
      <c r="A2" s="7">
        <v>1</v>
      </c>
      <c r="B2" s="4" t="str">
        <f>LISTA_STUDENTI[[#This Row],[Broj indeksa]]</f>
        <v>2018/2026</v>
      </c>
      <c r="C2" s="4" t="str">
        <f>VLOOKUP(Rezultati_predrok[[#This Row],[Broj indeksa]],LISTA_STUDENTI[[Broj indeksa]:[tip studija]],2,FALSE)</f>
        <v>Alispahić</v>
      </c>
      <c r="D2" s="4" t="str">
        <f>VLOOKUP(Rezultati_predrok[Broj indeksa],LISTA_STUDENTI[[Broj indeksa]:[tip studija]],3,FALSE)</f>
        <v>Alden</v>
      </c>
      <c r="E2" s="4" t="str">
        <f>VLOOKUP(Rezultati_predrok[[#This Row],[Broj indeksa]],LISTA_STUDENTI[[Broj indeksa]:[tip studija]],4,FALSE)</f>
        <v>osnovne strukovne studije</v>
      </c>
      <c r="F2" s="11" t="s">
        <v>272</v>
      </c>
      <c r="G2" s="42" t="str">
        <f>IF(Rezultati_predrok[[#This Row],[Obrada teksta]]&lt;&gt;"",Januar_2019!$V$3,"")</f>
        <v/>
      </c>
      <c r="H2" s="11" t="s">
        <v>272</v>
      </c>
      <c r="I2" s="42" t="str">
        <f>IF(Rezultati_predrok[[#This Row],[Obrada teksta]]&lt;&gt;"",Januar_2019!$V$3,"")</f>
        <v/>
      </c>
      <c r="J2" s="11"/>
      <c r="K2" s="42"/>
      <c r="L2" s="11"/>
      <c r="M2" s="13"/>
      <c r="N2" s="13"/>
      <c r="O2" s="16"/>
      <c r="P2" s="34" t="str">
        <f>PREGLED_REZULTATA!K3</f>
        <v>NE</v>
      </c>
      <c r="Q2" s="46"/>
    </row>
    <row r="3" spans="1:17" ht="20.100000000000001" customHeight="1" x14ac:dyDescent="0.25">
      <c r="A3" s="7">
        <v>2</v>
      </c>
      <c r="B3" s="4" t="str">
        <f>LISTA_STUDENTI[[#This Row],[Broj indeksa]]</f>
        <v>2018/2509</v>
      </c>
      <c r="C3" s="4" t="str">
        <f>VLOOKUP(Rezultati_predrok[[#This Row],[Broj indeksa]],LISTA_STUDENTI[[Broj indeksa]:[tip studija]],2,FALSE)</f>
        <v>Antić</v>
      </c>
      <c r="D3" s="4" t="str">
        <f>VLOOKUP(Rezultati_predrok[Broj indeksa],LISTA_STUDENTI[[Broj indeksa]:[tip studija]],3,FALSE)</f>
        <v>Pavle</v>
      </c>
      <c r="E3" s="4" t="str">
        <f>VLOOKUP(Rezultati_predrok[[#This Row],[Broj indeksa]],LISTA_STUDENTI[[Broj indeksa]:[tip studija]],4,FALSE)</f>
        <v>osnovne strukovne studije</v>
      </c>
      <c r="F3" s="11">
        <v>25</v>
      </c>
      <c r="G3" s="42">
        <f>IF(Rezultati_predrok[[#This Row],[Obrada teksta]]&lt;&gt;"",Januar_2019!$V$3,"")</f>
        <v>43504</v>
      </c>
      <c r="H3" s="11">
        <v>29</v>
      </c>
      <c r="I3" s="42">
        <f>IF(Rezultati_predrok[[#This Row],[Obrada teksta]]&lt;&gt;"",Januar_2019!$V$3,"")</f>
        <v>43504</v>
      </c>
      <c r="J3" s="11">
        <v>17</v>
      </c>
      <c r="K3" s="42"/>
      <c r="L3" s="11"/>
      <c r="M3" s="13"/>
      <c r="N3" s="13">
        <v>9</v>
      </c>
      <c r="O3" s="16"/>
      <c r="P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" s="46"/>
    </row>
    <row r="4" spans="1:17" ht="20.100000000000001" customHeight="1" x14ac:dyDescent="0.25">
      <c r="A4" s="7">
        <v>3</v>
      </c>
      <c r="B4" s="4" t="str">
        <f>LISTA_STUDENTI[[#This Row],[Broj indeksa]]</f>
        <v>2018/2510</v>
      </c>
      <c r="C4" s="4" t="str">
        <f>VLOOKUP(Rezultati_predrok[[#This Row],[Broj indeksa]],LISTA_STUDENTI[[Broj indeksa]:[tip studija]],2,FALSE)</f>
        <v>Bajić</v>
      </c>
      <c r="D4" s="4" t="str">
        <f>VLOOKUP(Rezultati_predrok[Broj indeksa],LISTA_STUDENTI[[Broj indeksa]:[tip studija]],3,FALSE)</f>
        <v>Miloš</v>
      </c>
      <c r="E4" s="4" t="str">
        <f>VLOOKUP(Rezultati_predrok[[#This Row],[Broj indeksa]],LISTA_STUDENTI[[Broj indeksa]:[tip studija]],4,FALSE)</f>
        <v>osnovne strukovne studije</v>
      </c>
      <c r="F4" s="11">
        <v>30</v>
      </c>
      <c r="G4" s="42">
        <f>IF(Rezultati_predrok[[#This Row],[Obrada teksta]]&lt;&gt;"",Januar_2019!$V$3,"")</f>
        <v>43504</v>
      </c>
      <c r="H4" s="11">
        <v>32</v>
      </c>
      <c r="I4" s="42">
        <f>IF(Rezultati_predrok[[#This Row],[Obrada teksta]]&lt;&gt;"",Januar_2019!$V$3,"")</f>
        <v>43504</v>
      </c>
      <c r="J4" s="11">
        <v>20</v>
      </c>
      <c r="K4" s="42"/>
      <c r="L4" s="11">
        <v>15</v>
      </c>
      <c r="M4" s="13"/>
      <c r="N4" s="13">
        <v>15</v>
      </c>
      <c r="O4" s="16"/>
      <c r="P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4" s="46">
        <f>IF(Rezultati_predrok[[#This Row],[USLOV]]="DA",Januar_2019!W2,"")</f>
        <v>43490</v>
      </c>
    </row>
    <row r="5" spans="1:17" ht="20.100000000000001" customHeight="1" x14ac:dyDescent="0.25">
      <c r="A5" s="7">
        <v>4</v>
      </c>
      <c r="B5" s="4" t="str">
        <f>LISTA_STUDENTI[[#This Row],[Broj indeksa]]</f>
        <v>2017/2057</v>
      </c>
      <c r="C5" s="4" t="str">
        <f>VLOOKUP(Rezultati_predrok[[#This Row],[Broj indeksa]],LISTA_STUDENTI[[Broj indeksa]:[tip studija]],2,FALSE)</f>
        <v>Baša</v>
      </c>
      <c r="D5" s="4" t="str">
        <f>VLOOKUP(Rezultati_predrok[Broj indeksa],LISTA_STUDENTI[[Broj indeksa]:[tip studija]],3,FALSE)</f>
        <v>Janoš</v>
      </c>
      <c r="E5" s="4" t="str">
        <f>VLOOKUP(Rezultati_predrok[[#This Row],[Broj indeksa]],LISTA_STUDENTI[[Broj indeksa]:[tip studija]],4,FALSE)</f>
        <v>osnovne strukovne studije</v>
      </c>
      <c r="F5" s="11" t="s">
        <v>272</v>
      </c>
      <c r="G5" s="42" t="str">
        <f>IF(Rezultati_predrok[[#This Row],[Obrada teksta]]&lt;&gt;"",Januar_2019!$V$3,"")</f>
        <v/>
      </c>
      <c r="H5" s="11" t="s">
        <v>272</v>
      </c>
      <c r="I5" s="42" t="str">
        <f>IF(Rezultati_predrok[[#This Row],[Obrada teksta]]&lt;&gt;"",Januar_2019!$V$3,"")</f>
        <v/>
      </c>
      <c r="J5" s="11"/>
      <c r="K5" s="42"/>
      <c r="L5" s="11"/>
      <c r="M5" s="13"/>
      <c r="N5" s="13"/>
      <c r="O5" s="16"/>
      <c r="P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" s="46"/>
    </row>
    <row r="6" spans="1:17" ht="20.100000000000001" customHeight="1" x14ac:dyDescent="0.25">
      <c r="A6" s="7">
        <v>5</v>
      </c>
      <c r="B6" s="4" t="str">
        <f>LISTA_STUDENTI[[#This Row],[Broj indeksa]]</f>
        <v>2018/2036</v>
      </c>
      <c r="C6" s="4" t="str">
        <f>VLOOKUP(Rezultati_predrok[[#This Row],[Broj indeksa]],LISTA_STUDENTI[[Broj indeksa]:[tip studija]],2,FALSE)</f>
        <v>Blagojević</v>
      </c>
      <c r="D6" s="4" t="str">
        <f>VLOOKUP(Rezultati_predrok[Broj indeksa],LISTA_STUDENTI[[Broj indeksa]:[tip studija]],3,FALSE)</f>
        <v>Nemanja</v>
      </c>
      <c r="E6" s="4" t="str">
        <f>VLOOKUP(Rezultati_predrok[[#This Row],[Broj indeksa]],LISTA_STUDENTI[[Broj indeksa]:[tip studija]],4,FALSE)</f>
        <v>osnovne strukovne studije</v>
      </c>
      <c r="F6" s="11">
        <v>24</v>
      </c>
      <c r="G6" s="42">
        <f>IF(Rezultati_predrok[[#This Row],[Obrada teksta]]&lt;&gt;"",Januar_2019!$V$3,"")</f>
        <v>43504</v>
      </c>
      <c r="H6" s="11">
        <v>25</v>
      </c>
      <c r="I6" s="42">
        <f>IF(Rezultati_predrok[[#This Row],[Obrada teksta]]&lt;&gt;"",Januar_2019!$V$3,"")</f>
        <v>43504</v>
      </c>
      <c r="J6" s="11">
        <v>12</v>
      </c>
      <c r="K6" s="42"/>
      <c r="L6" s="11">
        <v>9</v>
      </c>
      <c r="M6" s="13"/>
      <c r="N6" s="13"/>
      <c r="O6" s="16"/>
      <c r="P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" s="46"/>
    </row>
    <row r="7" spans="1:17" ht="20.100000000000001" customHeight="1" x14ac:dyDescent="0.25">
      <c r="A7" s="7">
        <v>6</v>
      </c>
      <c r="B7" s="4" t="str">
        <f>LISTA_STUDENTI[[#This Row],[Broj indeksa]]</f>
        <v>2017/2045</v>
      </c>
      <c r="C7" s="4" t="str">
        <f>VLOOKUP(Rezultati_predrok[[#This Row],[Broj indeksa]],LISTA_STUDENTI[[Broj indeksa]:[tip studija]],2,FALSE)</f>
        <v>Vasić</v>
      </c>
      <c r="D7" s="4" t="str">
        <f>VLOOKUP(Rezultati_predrok[Broj indeksa],LISTA_STUDENTI[[Broj indeksa]:[tip studija]],3,FALSE)</f>
        <v>Pavle</v>
      </c>
      <c r="E7" s="4" t="str">
        <f>VLOOKUP(Rezultati_predrok[[#This Row],[Broj indeksa]],LISTA_STUDENTI[[Broj indeksa]:[tip studija]],4,FALSE)</f>
        <v>osnovne strukovne studije</v>
      </c>
      <c r="F7" s="11" t="s">
        <v>272</v>
      </c>
      <c r="G7" s="42" t="str">
        <f>IF(Rezultati_predrok[[#This Row],[Obrada teksta]]&lt;&gt;"",Januar_2019!$V$3,"")</f>
        <v/>
      </c>
      <c r="H7" s="11" t="s">
        <v>272</v>
      </c>
      <c r="I7" s="42" t="str">
        <f>IF(Rezultati_predrok[[#This Row],[Obrada teksta]]&lt;&gt;"",Januar_2019!$V$3,"")</f>
        <v/>
      </c>
      <c r="J7" s="11"/>
      <c r="K7" s="42"/>
      <c r="L7" s="11"/>
      <c r="M7" s="13"/>
      <c r="N7" s="13"/>
      <c r="O7" s="16"/>
      <c r="P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" s="46"/>
    </row>
    <row r="8" spans="1:17" ht="20.100000000000001" customHeight="1" x14ac:dyDescent="0.25">
      <c r="A8" s="7">
        <v>7</v>
      </c>
      <c r="B8" s="4" t="str">
        <f>LISTA_STUDENTI[[#This Row],[Broj indeksa]]</f>
        <v>2018/2057</v>
      </c>
      <c r="C8" s="4" t="str">
        <f>VLOOKUP(Rezultati_predrok[[#This Row],[Broj indeksa]],LISTA_STUDENTI[[Broj indeksa]:[tip studija]],2,FALSE)</f>
        <v>Vasić</v>
      </c>
      <c r="D8" s="4" t="str">
        <f>VLOOKUP(Rezultati_predrok[Broj indeksa],LISTA_STUDENTI[[Broj indeksa]:[tip studija]],3,FALSE)</f>
        <v>Dragan</v>
      </c>
      <c r="E8" s="4" t="str">
        <f>VLOOKUP(Rezultati_predrok[[#This Row],[Broj indeksa]],LISTA_STUDENTI[[Broj indeksa]:[tip studija]],4,FALSE)</f>
        <v>osnovne strukovne studije</v>
      </c>
      <c r="F8" s="11" t="s">
        <v>272</v>
      </c>
      <c r="G8" s="42" t="str">
        <f>IF(Rezultati_predrok[[#This Row],[Obrada teksta]]&lt;&gt;"",Januar_2019!$V$3,"")</f>
        <v/>
      </c>
      <c r="H8" s="11" t="s">
        <v>272</v>
      </c>
      <c r="I8" s="42" t="str">
        <f>IF(Rezultati_predrok[[#This Row],[Obrada teksta]]&lt;&gt;"",Januar_2019!$V$3,"")</f>
        <v/>
      </c>
      <c r="J8" s="11"/>
      <c r="K8" s="42"/>
      <c r="L8" s="11"/>
      <c r="M8" s="13"/>
      <c r="N8" s="13"/>
      <c r="O8" s="16"/>
      <c r="P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" s="46"/>
    </row>
    <row r="9" spans="1:17" ht="20.100000000000001" customHeight="1" x14ac:dyDescent="0.25">
      <c r="A9" s="7">
        <v>8</v>
      </c>
      <c r="B9" s="4" t="str">
        <f>LISTA_STUDENTI[[#This Row],[Broj indeksa]]</f>
        <v>2018/2043</v>
      </c>
      <c r="C9" s="4" t="str">
        <f>VLOOKUP(Rezultati_predrok[[#This Row],[Broj indeksa]],LISTA_STUDENTI[[Broj indeksa]:[tip studija]],2,FALSE)</f>
        <v>Veljanoski</v>
      </c>
      <c r="D9" s="4" t="str">
        <f>VLOOKUP(Rezultati_predrok[Broj indeksa],LISTA_STUDENTI[[Broj indeksa]:[tip studija]],3,FALSE)</f>
        <v>Jovica</v>
      </c>
      <c r="E9" s="4" t="str">
        <f>VLOOKUP(Rezultati_predrok[[#This Row],[Broj indeksa]],LISTA_STUDENTI[[Broj indeksa]:[tip studija]],4,FALSE)</f>
        <v>osnovne strukovne studije</v>
      </c>
      <c r="F9" s="11">
        <v>26</v>
      </c>
      <c r="G9" s="42">
        <f>IF(Rezultati_predrok[[#This Row],[Obrada teksta]]&lt;&gt;"",Januar_2019!$V$3,"")</f>
        <v>43504</v>
      </c>
      <c r="H9" s="11" t="s">
        <v>272</v>
      </c>
      <c r="I9" s="42">
        <f>IF(Rezultati_predrok[[#This Row],[Obrada teksta]]&lt;&gt;"",Januar_2019!$V$3,"")</f>
        <v>43504</v>
      </c>
      <c r="J9" s="11"/>
      <c r="K9" s="42"/>
      <c r="L9" s="11">
        <v>10</v>
      </c>
      <c r="M9" s="13"/>
      <c r="N9" s="13"/>
      <c r="O9" s="16"/>
      <c r="P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" s="46"/>
    </row>
    <row r="10" spans="1:17" ht="20.100000000000001" customHeight="1" x14ac:dyDescent="0.25">
      <c r="A10" s="7">
        <v>9</v>
      </c>
      <c r="B10" s="4" t="str">
        <f>LISTA_STUDENTI[[#This Row],[Broj indeksa]]</f>
        <v>2016/2512</v>
      </c>
      <c r="C10" s="4" t="str">
        <f>VLOOKUP(Rezultati_predrok[[#This Row],[Broj indeksa]],LISTA_STUDENTI[[Broj indeksa]:[tip studija]],2,FALSE)</f>
        <v>Veselinović</v>
      </c>
      <c r="D10" s="4" t="str">
        <f>VLOOKUP(Rezultati_predrok[Broj indeksa],LISTA_STUDENTI[[Broj indeksa]:[tip studija]],3,FALSE)</f>
        <v>Milana</v>
      </c>
      <c r="E10" s="4" t="str">
        <f>VLOOKUP(Rezultati_predrok[[#This Row],[Broj indeksa]],LISTA_STUDENTI[[Broj indeksa]:[tip studija]],4,FALSE)</f>
        <v>osnovne strukovne studije</v>
      </c>
      <c r="F10" s="11" t="s">
        <v>272</v>
      </c>
      <c r="G10" s="42" t="str">
        <f>IF(Rezultati_predrok[[#This Row],[Obrada teksta]]&lt;&gt;"",Januar_2019!$V$3,"")</f>
        <v/>
      </c>
      <c r="H10" s="11" t="s">
        <v>272</v>
      </c>
      <c r="I10" s="42" t="str">
        <f>IF(Rezultati_predrok[[#This Row],[Obrada teksta]]&lt;&gt;"",Januar_2019!$V$3,"")</f>
        <v/>
      </c>
      <c r="J10" s="11"/>
      <c r="K10" s="42"/>
      <c r="L10" s="11"/>
      <c r="M10" s="13"/>
      <c r="N10" s="13"/>
      <c r="O10" s="16"/>
      <c r="P1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0" s="46"/>
    </row>
    <row r="11" spans="1:17" ht="20.100000000000001" customHeight="1" x14ac:dyDescent="0.25">
      <c r="A11" s="7">
        <v>10</v>
      </c>
      <c r="B11" s="4" t="str">
        <f>LISTA_STUDENTI[[#This Row],[Broj indeksa]]</f>
        <v>2018/2040</v>
      </c>
      <c r="C11" s="4" t="str">
        <f>VLOOKUP(Rezultati_predrok[[#This Row],[Broj indeksa]],LISTA_STUDENTI[[Broj indeksa]:[tip studija]],2,FALSE)</f>
        <v>Vidosavljević</v>
      </c>
      <c r="D11" s="4" t="str">
        <f>VLOOKUP(Rezultati_predrok[Broj indeksa],LISTA_STUDENTI[[Broj indeksa]:[tip studija]],3,FALSE)</f>
        <v>Vukašin</v>
      </c>
      <c r="E11" s="4" t="str">
        <f>VLOOKUP(Rezultati_predrok[[#This Row],[Broj indeksa]],LISTA_STUDENTI[[Broj indeksa]:[tip studija]],4,FALSE)</f>
        <v>osnovne strukovne studije</v>
      </c>
      <c r="F11" s="11" t="s">
        <v>272</v>
      </c>
      <c r="G11" s="42" t="str">
        <f>IF(Rezultati_predrok[[#This Row],[Obrada teksta]]&lt;&gt;"",Januar_2019!$V$3,"")</f>
        <v/>
      </c>
      <c r="H11" s="11" t="s">
        <v>272</v>
      </c>
      <c r="I11" s="42" t="str">
        <f>IF(Rezultati_predrok[[#This Row],[Obrada teksta]]&lt;&gt;"",Januar_2019!$V$3,"")</f>
        <v/>
      </c>
      <c r="J11" s="11"/>
      <c r="K11" s="42"/>
      <c r="L11" s="11"/>
      <c r="M11" s="13"/>
      <c r="N11" s="13"/>
      <c r="O11" s="16"/>
      <c r="P1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1" s="46"/>
    </row>
    <row r="12" spans="1:17" ht="20.100000000000001" customHeight="1" x14ac:dyDescent="0.25">
      <c r="A12" s="7">
        <v>11</v>
      </c>
      <c r="B12" s="4" t="str">
        <f>LISTA_STUDENTI[[#This Row],[Broj indeksa]]</f>
        <v>2018/2020</v>
      </c>
      <c r="C12" s="4" t="str">
        <f>VLOOKUP(Rezultati_predrok[[#This Row],[Broj indeksa]],LISTA_STUDENTI[[Broj indeksa]:[tip studija]],2,FALSE)</f>
        <v>Vila</v>
      </c>
      <c r="D12" s="4" t="str">
        <f>VLOOKUP(Rezultati_predrok[Broj indeksa],LISTA_STUDENTI[[Broj indeksa]:[tip studija]],3,FALSE)</f>
        <v>Lazar</v>
      </c>
      <c r="E12" s="4" t="str">
        <f>VLOOKUP(Rezultati_predrok[[#This Row],[Broj indeksa]],LISTA_STUDENTI[[Broj indeksa]:[tip studija]],4,FALSE)</f>
        <v>osnovne strukovne studije</v>
      </c>
      <c r="F12" s="11" t="s">
        <v>272</v>
      </c>
      <c r="G12" s="42" t="str">
        <f>IF(Rezultati_predrok[[#This Row],[Obrada teksta]]&lt;&gt;"",Januar_2019!$V$3,"")</f>
        <v/>
      </c>
      <c r="H12" s="11" t="s">
        <v>272</v>
      </c>
      <c r="I12" s="42" t="str">
        <f>IF(Rezultati_predrok[[#This Row],[Obrada teksta]]&lt;&gt;"",Januar_2019!$V$3,"")</f>
        <v/>
      </c>
      <c r="J12" s="11"/>
      <c r="K12" s="42"/>
      <c r="L12" s="11"/>
      <c r="M12" s="13"/>
      <c r="N12" s="13"/>
      <c r="O12" s="16"/>
      <c r="P1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2" s="46"/>
    </row>
    <row r="13" spans="1:17" ht="20.100000000000001" customHeight="1" x14ac:dyDescent="0.25">
      <c r="A13" s="7">
        <v>12</v>
      </c>
      <c r="B13" s="4" t="str">
        <f>LISTA_STUDENTI[[#This Row],[Broj indeksa]]</f>
        <v>2018/2035</v>
      </c>
      <c r="C13" s="4" t="str">
        <f>VLOOKUP(Rezultati_predrok[[#This Row],[Broj indeksa]],LISTA_STUDENTI[[Broj indeksa]:[tip studija]],2,FALSE)</f>
        <v>Vladić</v>
      </c>
      <c r="D13" s="4" t="str">
        <f>VLOOKUP(Rezultati_predrok[Broj indeksa],LISTA_STUDENTI[[Broj indeksa]:[tip studija]],3,FALSE)</f>
        <v>Teodora</v>
      </c>
      <c r="E13" s="4" t="str">
        <f>VLOOKUP(Rezultati_predrok[[#This Row],[Broj indeksa]],LISTA_STUDENTI[[Broj indeksa]:[tip studija]],4,FALSE)</f>
        <v>osnovne strukovne studije</v>
      </c>
      <c r="F13" s="11">
        <v>29</v>
      </c>
      <c r="G13" s="42">
        <f>IF(Rezultati_predrok[[#This Row],[Obrada teksta]]&lt;&gt;"",Januar_2019!$V$3,"")</f>
        <v>43504</v>
      </c>
      <c r="H13" s="11">
        <v>28</v>
      </c>
      <c r="I13" s="42">
        <f>IF(Rezultati_predrok[[#This Row],[Obrada teksta]]&lt;&gt;"",Januar_2019!$V$3,"")</f>
        <v>43504</v>
      </c>
      <c r="J13" s="11">
        <v>20</v>
      </c>
      <c r="K13" s="42"/>
      <c r="L13" s="11">
        <v>9</v>
      </c>
      <c r="M13" s="13"/>
      <c r="N13" s="13"/>
      <c r="O13" s="16"/>
      <c r="P1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3" s="46"/>
    </row>
    <row r="14" spans="1:17" ht="20.100000000000001" customHeight="1" x14ac:dyDescent="0.25">
      <c r="A14" s="7">
        <v>13</v>
      </c>
      <c r="B14" s="4" t="str">
        <f>LISTA_STUDENTI[[#This Row],[Broj indeksa]]</f>
        <v>2018/2008</v>
      </c>
      <c r="C14" s="4" t="str">
        <f>VLOOKUP(Rezultati_predrok[[#This Row],[Broj indeksa]],LISTA_STUDENTI[[Broj indeksa]:[tip studija]],2,FALSE)</f>
        <v>Vujasinović</v>
      </c>
      <c r="D14" s="4" t="str">
        <f>VLOOKUP(Rezultati_predrok[Broj indeksa],LISTA_STUDENTI[[Broj indeksa]:[tip studija]],3,FALSE)</f>
        <v>Danilo</v>
      </c>
      <c r="E14" s="4" t="str">
        <f>VLOOKUP(Rezultati_predrok[[#This Row],[Broj indeksa]],LISTA_STUDENTI[[Broj indeksa]:[tip studija]],4,FALSE)</f>
        <v>osnovne strukovne studije</v>
      </c>
      <c r="F14" s="11">
        <v>32</v>
      </c>
      <c r="G14" s="42">
        <f>IF(Rezultati_predrok[[#This Row],[Obrada teksta]]&lt;&gt;"",Januar_2019!$V$3,"")</f>
        <v>43504</v>
      </c>
      <c r="H14" s="11">
        <v>31</v>
      </c>
      <c r="I14" s="42">
        <f>IF(Rezultati_predrok[[#This Row],[Obrada teksta]]&lt;&gt;"",Januar_2019!$V$3,"")</f>
        <v>43504</v>
      </c>
      <c r="J14" s="11"/>
      <c r="K14" s="42"/>
      <c r="L14" s="11">
        <v>15</v>
      </c>
      <c r="M14" s="13"/>
      <c r="N14" s="13">
        <v>9</v>
      </c>
      <c r="O14" s="16"/>
      <c r="P1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4" s="46"/>
    </row>
    <row r="15" spans="1:17" ht="20.100000000000001" customHeight="1" x14ac:dyDescent="0.25">
      <c r="A15" s="7">
        <v>14</v>
      </c>
      <c r="B15" s="4" t="str">
        <f>LISTA_STUDENTI[[#This Row],[Broj indeksa]]</f>
        <v>2018/2031</v>
      </c>
      <c r="C15" s="4" t="str">
        <f>VLOOKUP(Rezultati_predrok[[#This Row],[Broj indeksa]],LISTA_STUDENTI[[Broj indeksa]:[tip studija]],2,FALSE)</f>
        <v>Vujović</v>
      </c>
      <c r="D15" s="4" t="str">
        <f>VLOOKUP(Rezultati_predrok[Broj indeksa],LISTA_STUDENTI[[Broj indeksa]:[tip studija]],3,FALSE)</f>
        <v>Nikola</v>
      </c>
      <c r="E15" s="4" t="str">
        <f>VLOOKUP(Rezultati_predrok[[#This Row],[Broj indeksa]],LISTA_STUDENTI[[Broj indeksa]:[tip studija]],4,FALSE)</f>
        <v>osnovne strukovne studije</v>
      </c>
      <c r="F15" s="11">
        <v>28</v>
      </c>
      <c r="G15" s="42">
        <f>IF(Rezultati_predrok[[#This Row],[Obrada teksta]]&lt;&gt;"",Januar_2019!$V$3,"")</f>
        <v>43504</v>
      </c>
      <c r="H15" s="11">
        <v>29</v>
      </c>
      <c r="I15" s="42">
        <f>IF(Rezultati_predrok[[#This Row],[Obrada teksta]]&lt;&gt;"",Januar_2019!$V$3,"")</f>
        <v>43504</v>
      </c>
      <c r="J15" s="11">
        <v>19</v>
      </c>
      <c r="K15" s="42"/>
      <c r="L15" s="11">
        <v>9</v>
      </c>
      <c r="M15" s="13"/>
      <c r="N15" s="13">
        <v>11</v>
      </c>
      <c r="O15" s="16"/>
      <c r="P1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15" s="46"/>
    </row>
    <row r="16" spans="1:17" ht="20.100000000000001" customHeight="1" x14ac:dyDescent="0.25">
      <c r="A16" s="7">
        <v>15</v>
      </c>
      <c r="B16" s="4" t="str">
        <f>LISTA_STUDENTI[[#This Row],[Broj indeksa]]</f>
        <v>2018/2060</v>
      </c>
      <c r="C16" s="4" t="str">
        <f>VLOOKUP(Rezultati_predrok[[#This Row],[Broj indeksa]],LISTA_STUDENTI[[Broj indeksa]:[tip studija]],2,FALSE)</f>
        <v>Vukobrat</v>
      </c>
      <c r="D16" s="4" t="str">
        <f>VLOOKUP(Rezultati_predrok[Broj indeksa],LISTA_STUDENTI[[Broj indeksa]:[tip studija]],3,FALSE)</f>
        <v>Vukašin</v>
      </c>
      <c r="E16" s="4" t="str">
        <f>VLOOKUP(Rezultati_predrok[[#This Row],[Broj indeksa]],LISTA_STUDENTI[[Broj indeksa]:[tip studija]],4,FALSE)</f>
        <v>osnovne strukovne studije</v>
      </c>
      <c r="F16" s="11">
        <v>25</v>
      </c>
      <c r="G16" s="42">
        <f>IF(Rezultati_predrok[[#This Row],[Obrada teksta]]&lt;&gt;"",Januar_2019!$V$3,"")</f>
        <v>43504</v>
      </c>
      <c r="H16" s="11" t="s">
        <v>272</v>
      </c>
      <c r="I16" s="42">
        <f>IF(Rezultati_predrok[[#This Row],[Obrada teksta]]&lt;&gt;"",Januar_2019!$V$3,"")</f>
        <v>43504</v>
      </c>
      <c r="J16" s="11"/>
      <c r="K16" s="42"/>
      <c r="L16" s="11">
        <v>9</v>
      </c>
      <c r="M16" s="13"/>
      <c r="N16" s="13"/>
      <c r="O16" s="16"/>
      <c r="P1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6" s="46"/>
    </row>
    <row r="17" spans="1:17" ht="20.100000000000001" customHeight="1" x14ac:dyDescent="0.25">
      <c r="A17" s="7">
        <v>16</v>
      </c>
      <c r="B17" s="4" t="str">
        <f>LISTA_STUDENTI[[#This Row],[Broj indeksa]]</f>
        <v>2018/2022</v>
      </c>
      <c r="C17" s="4" t="str">
        <f>VLOOKUP(Rezultati_predrok[[#This Row],[Broj indeksa]],LISTA_STUDENTI[[Broj indeksa]:[tip studija]],2,FALSE)</f>
        <v>Gavrilović</v>
      </c>
      <c r="D17" s="4" t="str">
        <f>VLOOKUP(Rezultati_predrok[Broj indeksa],LISTA_STUDENTI[[Broj indeksa]:[tip studija]],3,FALSE)</f>
        <v>Nebojša</v>
      </c>
      <c r="E17" s="4" t="str">
        <f>VLOOKUP(Rezultati_predrok[[#This Row],[Broj indeksa]],LISTA_STUDENTI[[Broj indeksa]:[tip studija]],4,FALSE)</f>
        <v>osnovne strukovne studije</v>
      </c>
      <c r="F17" s="11">
        <v>27</v>
      </c>
      <c r="G17" s="42">
        <f>IF(Rezultati_predrok[[#This Row],[Obrada teksta]]&lt;&gt;"",Januar_2019!$V$3,"")</f>
        <v>43504</v>
      </c>
      <c r="H17" s="11">
        <v>27</v>
      </c>
      <c r="I17" s="42">
        <f>IF(Rezultati_predrok[[#This Row],[Obrada teksta]]&lt;&gt;"",Januar_2019!$V$3,"")</f>
        <v>43504</v>
      </c>
      <c r="J17" s="11">
        <v>12</v>
      </c>
      <c r="K17" s="42"/>
      <c r="L17" s="11"/>
      <c r="M17" s="13"/>
      <c r="N17" s="13"/>
      <c r="O17" s="16"/>
      <c r="P1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7" s="46"/>
    </row>
    <row r="18" spans="1:17" ht="20.100000000000001" customHeight="1" x14ac:dyDescent="0.25">
      <c r="A18" s="7">
        <v>17</v>
      </c>
      <c r="B18" s="4" t="str">
        <f>LISTA_STUDENTI[[#This Row],[Broj indeksa]]</f>
        <v>2018/2038</v>
      </c>
      <c r="C18" s="4" t="str">
        <f>VLOOKUP(Rezultati_predrok[[#This Row],[Broj indeksa]],LISTA_STUDENTI[[Broj indeksa]:[tip studija]],2,FALSE)</f>
        <v>Gagarin</v>
      </c>
      <c r="D18" s="4" t="str">
        <f>VLOOKUP(Rezultati_predrok[Broj indeksa],LISTA_STUDENTI[[Broj indeksa]:[tip studija]],3,FALSE)</f>
        <v>Daniil</v>
      </c>
      <c r="E18" s="4" t="str">
        <f>VLOOKUP(Rezultati_predrok[[#This Row],[Broj indeksa]],LISTA_STUDENTI[[Broj indeksa]:[tip studija]],4,FALSE)</f>
        <v>osnovne strukovne studije</v>
      </c>
      <c r="F18" s="11" t="s">
        <v>272</v>
      </c>
      <c r="G18" s="42" t="str">
        <f>IF(Rezultati_predrok[[#This Row],[Obrada teksta]]&lt;&gt;"",Januar_2019!$V$3,"")</f>
        <v/>
      </c>
      <c r="H18" s="11" t="s">
        <v>272</v>
      </c>
      <c r="I18" s="42" t="str">
        <f>IF(Rezultati_predrok[[#This Row],[Obrada teksta]]&lt;&gt;"",Januar_2019!$V$3,"")</f>
        <v/>
      </c>
      <c r="J18" s="11"/>
      <c r="K18" s="42"/>
      <c r="L18" s="11"/>
      <c r="M18" s="13"/>
      <c r="N18" s="13"/>
      <c r="O18" s="16"/>
      <c r="P1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8" s="46"/>
    </row>
    <row r="19" spans="1:17" ht="20.100000000000001" customHeight="1" x14ac:dyDescent="0.25">
      <c r="A19" s="7">
        <v>18</v>
      </c>
      <c r="B19" s="4" t="str">
        <f>LISTA_STUDENTI[[#This Row],[Broj indeksa]]</f>
        <v>2018/2061</v>
      </c>
      <c r="C19" s="4" t="str">
        <f>VLOOKUP(Rezultati_predrok[[#This Row],[Broj indeksa]],LISTA_STUDENTI[[Broj indeksa]:[tip studija]],2,FALSE)</f>
        <v>Gladović</v>
      </c>
      <c r="D19" s="4" t="str">
        <f>VLOOKUP(Rezultati_predrok[Broj indeksa],LISTA_STUDENTI[[Broj indeksa]:[tip studija]],3,FALSE)</f>
        <v>Miloš</v>
      </c>
      <c r="E19" s="4" t="str">
        <f>VLOOKUP(Rezultati_predrok[[#This Row],[Broj indeksa]],LISTA_STUDENTI[[Broj indeksa]:[tip studija]],4,FALSE)</f>
        <v>osnovne strukovne studije</v>
      </c>
      <c r="F19" s="11">
        <v>25</v>
      </c>
      <c r="G19" s="42">
        <f>IF(Rezultati_predrok[[#This Row],[Obrada teksta]]&lt;&gt;"",Januar_2019!$V$3,"")</f>
        <v>43504</v>
      </c>
      <c r="H19" s="11" t="s">
        <v>272</v>
      </c>
      <c r="I19" s="42">
        <f>IF(Rezultati_predrok[[#This Row],[Obrada teksta]]&lt;&gt;"",Januar_2019!$V$3,"")</f>
        <v>43504</v>
      </c>
      <c r="J19" s="11"/>
      <c r="K19" s="42"/>
      <c r="L19" s="11"/>
      <c r="M19" s="13"/>
      <c r="N19" s="13"/>
      <c r="O19" s="16"/>
      <c r="P1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19" s="46"/>
    </row>
    <row r="20" spans="1:17" ht="20.100000000000001" customHeight="1" x14ac:dyDescent="0.25">
      <c r="A20" s="7">
        <v>19</v>
      </c>
      <c r="B20" s="4" t="str">
        <f>LISTA_STUDENTI[[#This Row],[Broj indeksa]]</f>
        <v>2018/2047</v>
      </c>
      <c r="C20" s="4" t="str">
        <f>VLOOKUP(Rezultati_predrok[[#This Row],[Broj indeksa]],LISTA_STUDENTI[[Broj indeksa]:[tip studija]],2,FALSE)</f>
        <v>Dabić</v>
      </c>
      <c r="D20" s="4" t="str">
        <f>VLOOKUP(Rezultati_predrok[Broj indeksa],LISTA_STUDENTI[[Broj indeksa]:[tip studija]],3,FALSE)</f>
        <v>Mladen</v>
      </c>
      <c r="E20" s="4" t="str">
        <f>VLOOKUP(Rezultati_predrok[[#This Row],[Broj indeksa]],LISTA_STUDENTI[[Broj indeksa]:[tip studija]],4,FALSE)</f>
        <v>osnovne strukovne studije</v>
      </c>
      <c r="F20" s="11">
        <v>27</v>
      </c>
      <c r="G20" s="42">
        <f>IF(Rezultati_predrok[[#This Row],[Obrada teksta]]&lt;&gt;"",Januar_2019!$V$3,"")</f>
        <v>43504</v>
      </c>
      <c r="H20" s="11" t="s">
        <v>272</v>
      </c>
      <c r="I20" s="42">
        <f>IF(Rezultati_predrok[[#This Row],[Obrada teksta]]&lt;&gt;"",Januar_2019!$V$3,"")</f>
        <v>43504</v>
      </c>
      <c r="J20" s="11">
        <v>20</v>
      </c>
      <c r="K20" s="42"/>
      <c r="L20" s="11">
        <v>10</v>
      </c>
      <c r="M20" s="13"/>
      <c r="N20" s="13">
        <v>11</v>
      </c>
      <c r="O20" s="16"/>
      <c r="P2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0" s="46"/>
    </row>
    <row r="21" spans="1:17" ht="20.100000000000001" customHeight="1" x14ac:dyDescent="0.25">
      <c r="A21" s="7">
        <v>20</v>
      </c>
      <c r="B21" s="4" t="str">
        <f>LISTA_STUDENTI[[#This Row],[Broj indeksa]]</f>
        <v>2018/2058</v>
      </c>
      <c r="C21" s="4" t="str">
        <f>VLOOKUP(Rezultati_predrok[[#This Row],[Broj indeksa]],LISTA_STUDENTI[[Broj indeksa]:[tip studija]],2,FALSE)</f>
        <v>Derikonjić</v>
      </c>
      <c r="D21" s="4" t="str">
        <f>VLOOKUP(Rezultati_predrok[Broj indeksa],LISTA_STUDENTI[[Broj indeksa]:[tip studija]],3,FALSE)</f>
        <v>Igor</v>
      </c>
      <c r="E21" s="4" t="str">
        <f>VLOOKUP(Rezultati_predrok[[#This Row],[Broj indeksa]],LISTA_STUDENTI[[Broj indeksa]:[tip studija]],4,FALSE)</f>
        <v>osnovne strukovne studije</v>
      </c>
      <c r="F21" s="11">
        <v>30</v>
      </c>
      <c r="G21" s="42">
        <f>IF(Rezultati_predrok[[#This Row],[Obrada teksta]]&lt;&gt;"",Januar_2019!$V$3,"")</f>
        <v>43504</v>
      </c>
      <c r="H21" s="11">
        <v>29</v>
      </c>
      <c r="I21" s="42">
        <f>IF(Rezultati_predrok[[#This Row],[Obrada teksta]]&lt;&gt;"",Januar_2019!$V$3,"")</f>
        <v>43504</v>
      </c>
      <c r="J21" s="11"/>
      <c r="K21" s="42"/>
      <c r="L21" s="11"/>
      <c r="M21" s="13"/>
      <c r="N21" s="13"/>
      <c r="O21" s="16"/>
      <c r="P2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1" s="46"/>
    </row>
    <row r="22" spans="1:17" ht="20.100000000000001" customHeight="1" x14ac:dyDescent="0.25">
      <c r="A22" s="7">
        <v>21</v>
      </c>
      <c r="B22" s="4" t="str">
        <f>LISTA_STUDENTI[[#This Row],[Broj indeksa]]</f>
        <v>2017/2024</v>
      </c>
      <c r="C22" s="4" t="str">
        <f>VLOOKUP(Rezultati_predrok[[#This Row],[Broj indeksa]],LISTA_STUDENTI[[Broj indeksa]:[tip studija]],2,FALSE)</f>
        <v>Dimitrijević</v>
      </c>
      <c r="D22" s="4" t="str">
        <f>VLOOKUP(Rezultati_predrok[Broj indeksa],LISTA_STUDENTI[[Broj indeksa]:[tip studija]],3,FALSE)</f>
        <v>Aleksandar</v>
      </c>
      <c r="E22" s="4" t="str">
        <f>VLOOKUP(Rezultati_predrok[[#This Row],[Broj indeksa]],LISTA_STUDENTI[[Broj indeksa]:[tip studija]],4,FALSE)</f>
        <v>osnovne strukovne studije</v>
      </c>
      <c r="F22" s="11" t="s">
        <v>272</v>
      </c>
      <c r="G22" s="42" t="str">
        <f>IF(Rezultati_predrok[[#This Row],[Obrada teksta]]&lt;&gt;"",Januar_2019!$V$3,"")</f>
        <v/>
      </c>
      <c r="H22" s="11" t="s">
        <v>272</v>
      </c>
      <c r="I22" s="42" t="str">
        <f>IF(Rezultati_predrok[[#This Row],[Obrada teksta]]&lt;&gt;"",Januar_2019!$V$3,"")</f>
        <v/>
      </c>
      <c r="J22" s="11"/>
      <c r="K22" s="42"/>
      <c r="L22" s="11"/>
      <c r="M22" s="13"/>
      <c r="N22" s="13"/>
      <c r="O22" s="16"/>
      <c r="P2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2" s="46"/>
    </row>
    <row r="23" spans="1:17" ht="20.100000000000001" customHeight="1" x14ac:dyDescent="0.25">
      <c r="A23" s="7">
        <v>22</v>
      </c>
      <c r="B23" s="4" t="str">
        <f>LISTA_STUDENTI[[#This Row],[Broj indeksa]]</f>
        <v>2018/2025</v>
      </c>
      <c r="C23" s="4" t="str">
        <f>VLOOKUP(Rezultati_predrok[[#This Row],[Broj indeksa]],LISTA_STUDENTI[[Broj indeksa]:[tip studija]],2,FALSE)</f>
        <v>Dimić</v>
      </c>
      <c r="D23" s="4" t="str">
        <f>VLOOKUP(Rezultati_predrok[Broj indeksa],LISTA_STUDENTI[[Broj indeksa]:[tip studija]],3,FALSE)</f>
        <v>Nikola</v>
      </c>
      <c r="E23" s="4" t="str">
        <f>VLOOKUP(Rezultati_predrok[[#This Row],[Broj indeksa]],LISTA_STUDENTI[[Broj indeksa]:[tip studija]],4,FALSE)</f>
        <v>osnovne strukovne studije</v>
      </c>
      <c r="F23" s="11">
        <v>24</v>
      </c>
      <c r="G23" s="42">
        <f>IF(Rezultati_predrok[[#This Row],[Obrada teksta]]&lt;&gt;"",Januar_2019!$V$3,"")</f>
        <v>43504</v>
      </c>
      <c r="H23" s="11" t="s">
        <v>272</v>
      </c>
      <c r="I23" s="42">
        <f>IF(Rezultati_predrok[[#This Row],[Obrada teksta]]&lt;&gt;"",Januar_2019!$V$3,"")</f>
        <v>43504</v>
      </c>
      <c r="J23" s="11">
        <v>17</v>
      </c>
      <c r="K23" s="42"/>
      <c r="L23" s="11"/>
      <c r="M23" s="13"/>
      <c r="N23" s="13"/>
      <c r="O23" s="16"/>
      <c r="P2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3" s="46"/>
    </row>
    <row r="24" spans="1:17" ht="20.100000000000001" customHeight="1" x14ac:dyDescent="0.25">
      <c r="A24" s="7">
        <v>23</v>
      </c>
      <c r="B24" s="4" t="str">
        <f>LISTA_STUDENTI[[#This Row],[Broj indeksa]]</f>
        <v>2017/2049</v>
      </c>
      <c r="C24" s="4" t="str">
        <f>VLOOKUP(Rezultati_predrok[[#This Row],[Broj indeksa]],LISTA_STUDENTI[[Broj indeksa]:[tip studija]],2,FALSE)</f>
        <v>Dmitrović</v>
      </c>
      <c r="D24" s="4" t="str">
        <f>VLOOKUP(Rezultati_predrok[Broj indeksa],LISTA_STUDENTI[[Broj indeksa]:[tip studija]],3,FALSE)</f>
        <v>Ivan</v>
      </c>
      <c r="E24" s="4" t="str">
        <f>VLOOKUP(Rezultati_predrok[[#This Row],[Broj indeksa]],LISTA_STUDENTI[[Broj indeksa]:[tip studija]],4,FALSE)</f>
        <v>osnovne strukovne studije</v>
      </c>
      <c r="F24" s="11" t="s">
        <v>272</v>
      </c>
      <c r="G24" s="42" t="str">
        <f>IF(Rezultati_predrok[[#This Row],[Obrada teksta]]&lt;&gt;"",Januar_2019!$V$3,"")</f>
        <v/>
      </c>
      <c r="H24" s="11" t="s">
        <v>272</v>
      </c>
      <c r="I24" s="42" t="str">
        <f>IF(Rezultati_predrok[[#This Row],[Obrada teksta]]&lt;&gt;"",Januar_2019!$V$3,"")</f>
        <v/>
      </c>
      <c r="J24" s="11"/>
      <c r="K24" s="42"/>
      <c r="L24" s="11"/>
      <c r="M24" s="13"/>
      <c r="N24" s="13"/>
      <c r="O24" s="16"/>
      <c r="P2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4" s="46"/>
    </row>
    <row r="25" spans="1:17" ht="20.100000000000001" customHeight="1" x14ac:dyDescent="0.25">
      <c r="A25" s="7">
        <v>24</v>
      </c>
      <c r="B25" s="4" t="str">
        <f>LISTA_STUDENTI[[#This Row],[Broj indeksa]]</f>
        <v>2018/2055</v>
      </c>
      <c r="C25" s="4" t="str">
        <f>VLOOKUP(Rezultati_predrok[[#This Row],[Broj indeksa]],LISTA_STUDENTI[[Broj indeksa]:[tip studija]],2,FALSE)</f>
        <v>Đokić</v>
      </c>
      <c r="D25" s="4" t="str">
        <f>VLOOKUP(Rezultati_predrok[Broj indeksa],LISTA_STUDENTI[[Broj indeksa]:[tip studija]],3,FALSE)</f>
        <v>Dunja</v>
      </c>
      <c r="E25" s="4" t="str">
        <f>VLOOKUP(Rezultati_predrok[[#This Row],[Broj indeksa]],LISTA_STUDENTI[[Broj indeksa]:[tip studija]],4,FALSE)</f>
        <v>osnovne strukovne studije</v>
      </c>
      <c r="F25" s="11">
        <v>30</v>
      </c>
      <c r="G25" s="42">
        <f>IF(Rezultati_predrok[[#This Row],[Obrada teksta]]&lt;&gt;"",Januar_2019!$V$3,"")</f>
        <v>43504</v>
      </c>
      <c r="H25" s="11">
        <v>26</v>
      </c>
      <c r="I25" s="42">
        <f>IF(Rezultati_predrok[[#This Row],[Obrada teksta]]&lt;&gt;"",Januar_2019!$V$3,"")</f>
        <v>43504</v>
      </c>
      <c r="J25" s="11">
        <v>17</v>
      </c>
      <c r="K25" s="42"/>
      <c r="L25" s="11">
        <v>9</v>
      </c>
      <c r="M25" s="13"/>
      <c r="N25" s="13"/>
      <c r="O25" s="16"/>
      <c r="P2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5" s="46"/>
    </row>
    <row r="26" spans="1:17" ht="20.100000000000001" customHeight="1" x14ac:dyDescent="0.25">
      <c r="A26" s="7">
        <v>25</v>
      </c>
      <c r="B26" s="4" t="str">
        <f>LISTA_STUDENTI[[#This Row],[Broj indeksa]]</f>
        <v>2018/2502</v>
      </c>
      <c r="C26" s="4" t="str">
        <f>VLOOKUP(Rezultati_predrok[[#This Row],[Broj indeksa]],LISTA_STUDENTI[[Broj indeksa]:[tip studija]],2,FALSE)</f>
        <v>Đukić</v>
      </c>
      <c r="D26" s="4" t="str">
        <f>VLOOKUP(Rezultati_predrok[Broj indeksa],LISTA_STUDENTI[[Broj indeksa]:[tip studija]],3,FALSE)</f>
        <v>Sofija</v>
      </c>
      <c r="E26" s="4" t="str">
        <f>VLOOKUP(Rezultati_predrok[[#This Row],[Broj indeksa]],LISTA_STUDENTI[[Broj indeksa]:[tip studija]],4,FALSE)</f>
        <v>osnovne strukovne studije</v>
      </c>
      <c r="F26" s="11">
        <v>32</v>
      </c>
      <c r="G26" s="42">
        <f>IF(Rezultati_predrok[[#This Row],[Obrada teksta]]&lt;&gt;"",Januar_2019!$V$3,"")</f>
        <v>43504</v>
      </c>
      <c r="H26" s="11">
        <v>32</v>
      </c>
      <c r="I26" s="42">
        <f>IF(Rezultati_predrok[[#This Row],[Obrada teksta]]&lt;&gt;"",Januar_2019!$V$3,"")</f>
        <v>43504</v>
      </c>
      <c r="J26" s="11">
        <v>21</v>
      </c>
      <c r="K26" s="42"/>
      <c r="L26" s="11">
        <v>10</v>
      </c>
      <c r="M26" s="13"/>
      <c r="N26" s="13">
        <v>9</v>
      </c>
      <c r="O26" s="16"/>
      <c r="P2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26" s="46"/>
    </row>
    <row r="27" spans="1:17" ht="20.100000000000001" customHeight="1" x14ac:dyDescent="0.25">
      <c r="A27" s="7">
        <v>26</v>
      </c>
      <c r="B27" s="4" t="str">
        <f>LISTA_STUDENTI[[#This Row],[Broj indeksa]]</f>
        <v>2017/2056</v>
      </c>
      <c r="C27" s="4" t="str">
        <f>VLOOKUP(Rezultati_predrok[[#This Row],[Broj indeksa]],LISTA_STUDENTI[[Broj indeksa]:[tip studija]],2,FALSE)</f>
        <v>Era</v>
      </c>
      <c r="D27" s="4" t="str">
        <f>VLOOKUP(Rezultati_predrok[Broj indeksa],LISTA_STUDENTI[[Broj indeksa]:[tip studija]],3,FALSE)</f>
        <v>Boris</v>
      </c>
      <c r="E27" s="4" t="str">
        <f>VLOOKUP(Rezultati_predrok[[#This Row],[Broj indeksa]],LISTA_STUDENTI[[Broj indeksa]:[tip studija]],4,FALSE)</f>
        <v>osnovne strukovne studije</v>
      </c>
      <c r="F27" s="11" t="s">
        <v>272</v>
      </c>
      <c r="G27" s="42" t="str">
        <f>IF(Rezultati_predrok[[#This Row],[Obrada teksta]]&lt;&gt;"",Januar_2019!$V$3,"")</f>
        <v/>
      </c>
      <c r="H27" s="11" t="s">
        <v>272</v>
      </c>
      <c r="I27" s="42" t="str">
        <f>IF(Rezultati_predrok[[#This Row],[Obrada teksta]]&lt;&gt;"",Januar_2019!$V$3,"")</f>
        <v/>
      </c>
      <c r="J27" s="11"/>
      <c r="K27" s="42"/>
      <c r="L27" s="11"/>
      <c r="M27" s="13"/>
      <c r="N27" s="13"/>
      <c r="O27" s="16"/>
      <c r="P2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7" s="46"/>
    </row>
    <row r="28" spans="1:17" ht="20.100000000000001" customHeight="1" x14ac:dyDescent="0.25">
      <c r="A28" s="7">
        <v>27</v>
      </c>
      <c r="B28" s="4" t="str">
        <f>LISTA_STUDENTI[[#This Row],[Broj indeksa]]</f>
        <v>2018/2511</v>
      </c>
      <c r="C28" s="4" t="str">
        <f>VLOOKUP(Rezultati_predrok[[#This Row],[Broj indeksa]],LISTA_STUDENTI[[Broj indeksa]:[tip studija]],2,FALSE)</f>
        <v>Žarkov</v>
      </c>
      <c r="D28" s="4" t="str">
        <f>VLOOKUP(Rezultati_predrok[Broj indeksa],LISTA_STUDENTI[[Broj indeksa]:[tip studija]],3,FALSE)</f>
        <v>Nina</v>
      </c>
      <c r="E28" s="4" t="str">
        <f>VLOOKUP(Rezultati_predrok[[#This Row],[Broj indeksa]],LISTA_STUDENTI[[Broj indeksa]:[tip studija]],4,FALSE)</f>
        <v>osnovne strukovne studije</v>
      </c>
      <c r="F28" s="11">
        <v>30</v>
      </c>
      <c r="G28" s="42">
        <f>IF(Rezultati_predrok[[#This Row],[Obrada teksta]]&lt;&gt;"",Januar_2019!$V$3,"")</f>
        <v>43504</v>
      </c>
      <c r="H28" s="11">
        <v>29</v>
      </c>
      <c r="I28" s="42">
        <f>IF(Rezultati_predrok[[#This Row],[Obrada teksta]]&lt;&gt;"",Januar_2019!$V$3,"")</f>
        <v>43504</v>
      </c>
      <c r="J28" s="11"/>
      <c r="K28" s="42"/>
      <c r="L28" s="11"/>
      <c r="M28" s="13"/>
      <c r="N28" s="13"/>
      <c r="O28" s="16"/>
      <c r="P2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8" s="46"/>
    </row>
    <row r="29" spans="1:17" ht="20.100000000000001" customHeight="1" x14ac:dyDescent="0.25">
      <c r="A29" s="7">
        <v>28</v>
      </c>
      <c r="B29" s="4" t="str">
        <f>LISTA_STUDENTI[[#This Row],[Broj indeksa]]</f>
        <v>2017/2039</v>
      </c>
      <c r="C29" s="4" t="str">
        <f>VLOOKUP(Rezultati_predrok[[#This Row],[Broj indeksa]],LISTA_STUDENTI[[Broj indeksa]:[tip studija]],2,FALSE)</f>
        <v>Živanović</v>
      </c>
      <c r="D29" s="4" t="str">
        <f>VLOOKUP(Rezultati_predrok[Broj indeksa],LISTA_STUDENTI[[Broj indeksa]:[tip studija]],3,FALSE)</f>
        <v>Zoran</v>
      </c>
      <c r="E29" s="4" t="str">
        <f>VLOOKUP(Rezultati_predrok[[#This Row],[Broj indeksa]],LISTA_STUDENTI[[Broj indeksa]:[tip studija]],4,FALSE)</f>
        <v>osnovne strukovne studije</v>
      </c>
      <c r="F29" s="11" t="s">
        <v>272</v>
      </c>
      <c r="G29" s="42" t="str">
        <f>IF(Rezultati_predrok[[#This Row],[Obrada teksta]]&lt;&gt;"",Januar_2019!$V$3,"")</f>
        <v/>
      </c>
      <c r="H29" s="11" t="s">
        <v>272</v>
      </c>
      <c r="I29" s="42" t="str">
        <f>IF(Rezultati_predrok[[#This Row],[Obrada teksta]]&lt;&gt;"",Januar_2019!$V$3,"")</f>
        <v/>
      </c>
      <c r="J29" s="11"/>
      <c r="K29" s="42"/>
      <c r="L29" s="11"/>
      <c r="M29" s="13"/>
      <c r="N29" s="13"/>
      <c r="O29" s="16"/>
      <c r="P2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29" s="46"/>
    </row>
    <row r="30" spans="1:17" ht="20.100000000000001" customHeight="1" x14ac:dyDescent="0.25">
      <c r="A30" s="7">
        <v>29</v>
      </c>
      <c r="B30" s="4" t="str">
        <f>LISTA_STUDENTI[[#This Row],[Broj indeksa]]</f>
        <v>2018/2029</v>
      </c>
      <c r="C30" s="4" t="str">
        <f>VLOOKUP(Rezultati_predrok[[#This Row],[Broj indeksa]],LISTA_STUDENTI[[Broj indeksa]:[tip studija]],2,FALSE)</f>
        <v>Zoljavin</v>
      </c>
      <c r="D30" s="4" t="str">
        <f>VLOOKUP(Rezultati_predrok[Broj indeksa],LISTA_STUDENTI[[Broj indeksa]:[tip studija]],3,FALSE)</f>
        <v>Ivan</v>
      </c>
      <c r="E30" s="4" t="str">
        <f>VLOOKUP(Rezultati_predrok[[#This Row],[Broj indeksa]],LISTA_STUDENTI[[Broj indeksa]:[tip studija]],4,FALSE)</f>
        <v>osnovne strukovne studije</v>
      </c>
      <c r="F30" s="11" t="s">
        <v>272</v>
      </c>
      <c r="G30" s="42" t="str">
        <f>IF(Rezultati_predrok[[#This Row],[Obrada teksta]]&lt;&gt;"",Januar_2019!$V$3,"")</f>
        <v/>
      </c>
      <c r="H30" s="11" t="s">
        <v>272</v>
      </c>
      <c r="I30" s="42" t="str">
        <f>IF(Rezultati_predrok[[#This Row],[Obrada teksta]]&lt;&gt;"",Januar_2019!$V$3,"")</f>
        <v/>
      </c>
      <c r="J30" s="11"/>
      <c r="K30" s="42"/>
      <c r="L30" s="11"/>
      <c r="M30" s="13"/>
      <c r="N30" s="13"/>
      <c r="O30" s="16"/>
      <c r="P3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0" s="46"/>
    </row>
    <row r="31" spans="1:17" ht="20.100000000000001" customHeight="1" x14ac:dyDescent="0.25">
      <c r="A31" s="7">
        <v>30</v>
      </c>
      <c r="B31" s="4" t="str">
        <f>LISTA_STUDENTI[[#This Row],[Broj indeksa]]</f>
        <v>2018/2006</v>
      </c>
      <c r="C31" s="4" t="str">
        <f>VLOOKUP(Rezultati_predrok[[#This Row],[Broj indeksa]],LISTA_STUDENTI[[Broj indeksa]:[tip studija]],2,FALSE)</f>
        <v>Ignjatović</v>
      </c>
      <c r="D31" s="4" t="str">
        <f>VLOOKUP(Rezultati_predrok[Broj indeksa],LISTA_STUDENTI[[Broj indeksa]:[tip studija]],3,FALSE)</f>
        <v>Stefan</v>
      </c>
      <c r="E31" s="4" t="str">
        <f>VLOOKUP(Rezultati_predrok[[#This Row],[Broj indeksa]],LISTA_STUDENTI[[Broj indeksa]:[tip studija]],4,FALSE)</f>
        <v>osnovne strukovne studije</v>
      </c>
      <c r="F31" s="11">
        <v>30</v>
      </c>
      <c r="G31" s="42">
        <f>IF(Rezultati_predrok[[#This Row],[Obrada teksta]]&lt;&gt;"",Januar_2019!$V$3,"")</f>
        <v>43504</v>
      </c>
      <c r="H31" s="11" t="s">
        <v>272</v>
      </c>
      <c r="I31" s="42">
        <f>IF(Rezultati_predrok[[#This Row],[Obrada teksta]]&lt;&gt;"",Januar_2019!$V$3,"")</f>
        <v>43504</v>
      </c>
      <c r="J31" s="11">
        <v>15</v>
      </c>
      <c r="K31" s="42"/>
      <c r="L31" s="11"/>
      <c r="M31" s="13"/>
      <c r="N31" s="13"/>
      <c r="O31" s="16"/>
      <c r="P3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1" s="46"/>
    </row>
    <row r="32" spans="1:17" ht="20.100000000000001" customHeight="1" x14ac:dyDescent="0.25">
      <c r="A32" s="7">
        <v>31</v>
      </c>
      <c r="B32" s="4" t="str">
        <f>LISTA_STUDENTI[[#This Row],[Broj indeksa]]</f>
        <v>2018/2003</v>
      </c>
      <c r="C32" s="4" t="str">
        <f>VLOOKUP(Rezultati_predrok[[#This Row],[Broj indeksa]],LISTA_STUDENTI[[Broj indeksa]:[tip studija]],2,FALSE)</f>
        <v>Ilić</v>
      </c>
      <c r="D32" s="4" t="str">
        <f>VLOOKUP(Rezultati_predrok[Broj indeksa],LISTA_STUDENTI[[Broj indeksa]:[tip studija]],3,FALSE)</f>
        <v>Nikola</v>
      </c>
      <c r="E32" s="4" t="str">
        <f>VLOOKUP(Rezultati_predrok[[#This Row],[Broj indeksa]],LISTA_STUDENTI[[Broj indeksa]:[tip studija]],4,FALSE)</f>
        <v>osnovne strukovne studije</v>
      </c>
      <c r="F32" s="11" t="s">
        <v>272</v>
      </c>
      <c r="G32" s="42" t="str">
        <f>IF(Rezultati_predrok[[#This Row],[Obrada teksta]]&lt;&gt;"",Januar_2019!$V$3,"")</f>
        <v/>
      </c>
      <c r="H32" s="11" t="s">
        <v>272</v>
      </c>
      <c r="I32" s="42" t="str">
        <f>IF(Rezultati_predrok[[#This Row],[Obrada teksta]]&lt;&gt;"",Januar_2019!$V$3,"")</f>
        <v/>
      </c>
      <c r="J32" s="11"/>
      <c r="K32" s="42"/>
      <c r="L32" s="11"/>
      <c r="M32" s="13"/>
      <c r="N32" s="13"/>
      <c r="O32" s="16"/>
      <c r="P3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2" s="46"/>
    </row>
    <row r="33" spans="1:17" ht="20.100000000000001" customHeight="1" x14ac:dyDescent="0.25">
      <c r="A33" s="7">
        <v>32</v>
      </c>
      <c r="B33" s="4" t="str">
        <f>LISTA_STUDENTI[[#This Row],[Broj indeksa]]</f>
        <v>2018/2012</v>
      </c>
      <c r="C33" s="4" t="str">
        <f>VLOOKUP(Rezultati_predrok[[#This Row],[Broj indeksa]],LISTA_STUDENTI[[Broj indeksa]:[tip studija]],2,FALSE)</f>
        <v>Ilić</v>
      </c>
      <c r="D33" s="4" t="str">
        <f>VLOOKUP(Rezultati_predrok[Broj indeksa],LISTA_STUDENTI[[Broj indeksa]:[tip studija]],3,FALSE)</f>
        <v>Stefan</v>
      </c>
      <c r="E33" s="4" t="str">
        <f>VLOOKUP(Rezultati_predrok[[#This Row],[Broj indeksa]],LISTA_STUDENTI[[Broj indeksa]:[tip studija]],4,FALSE)</f>
        <v>osnovne strukovne studije</v>
      </c>
      <c r="F33" s="11">
        <v>30</v>
      </c>
      <c r="G33" s="42">
        <f>IF(Rezultati_predrok[[#This Row],[Obrada teksta]]&lt;&gt;"",Januar_2019!$V$3,"")</f>
        <v>43504</v>
      </c>
      <c r="H33" s="11">
        <v>32</v>
      </c>
      <c r="I33" s="42">
        <f>IF(Rezultati_predrok[[#This Row],[Obrada teksta]]&lt;&gt;"",Januar_2019!$V$3,"")</f>
        <v>43504</v>
      </c>
      <c r="J33" s="11">
        <v>20</v>
      </c>
      <c r="K33" s="42"/>
      <c r="L33" s="11">
        <v>11</v>
      </c>
      <c r="M33" s="13"/>
      <c r="N33" s="13">
        <v>10</v>
      </c>
      <c r="O33" s="16"/>
      <c r="P3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33" s="46"/>
    </row>
    <row r="34" spans="1:17" ht="20.100000000000001" customHeight="1" x14ac:dyDescent="0.25">
      <c r="A34" s="7">
        <v>33</v>
      </c>
      <c r="B34" s="4" t="str">
        <f>LISTA_STUDENTI[[#This Row],[Broj indeksa]]</f>
        <v>2018/2067</v>
      </c>
      <c r="C34" s="4" t="str">
        <f>VLOOKUP(Rezultati_predrok[[#This Row],[Broj indeksa]],LISTA_STUDENTI[[Broj indeksa]:[tip studija]],2,FALSE)</f>
        <v>Injac</v>
      </c>
      <c r="D34" s="4" t="str">
        <f>VLOOKUP(Rezultati_predrok[Broj indeksa],LISTA_STUDENTI[[Broj indeksa]:[tip studija]],3,FALSE)</f>
        <v>Katarina</v>
      </c>
      <c r="E34" s="4" t="str">
        <f>VLOOKUP(Rezultati_predrok[[#This Row],[Broj indeksa]],LISTA_STUDENTI[[Broj indeksa]:[tip studija]],4,FALSE)</f>
        <v>osnovne strukovne studije</v>
      </c>
      <c r="F34" s="11" t="s">
        <v>272</v>
      </c>
      <c r="G34" s="42" t="str">
        <f>IF(Rezultati_predrok[[#This Row],[Obrada teksta]]&lt;&gt;"",Januar_2019!$V$3,"")</f>
        <v/>
      </c>
      <c r="H34" s="11" t="s">
        <v>272</v>
      </c>
      <c r="I34" s="42" t="str">
        <f>IF(Rezultati_predrok[[#This Row],[Obrada teksta]]&lt;&gt;"",Januar_2019!$V$3,"")</f>
        <v/>
      </c>
      <c r="J34" s="11"/>
      <c r="K34" s="42"/>
      <c r="L34" s="11"/>
      <c r="M34" s="13"/>
      <c r="N34" s="13"/>
      <c r="O34" s="16"/>
      <c r="P3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4" s="46"/>
    </row>
    <row r="35" spans="1:17" ht="20.100000000000001" customHeight="1" x14ac:dyDescent="0.25">
      <c r="A35" s="7">
        <v>34</v>
      </c>
      <c r="B35" s="4" t="str">
        <f>LISTA_STUDENTI[[#This Row],[Broj indeksa]]</f>
        <v>2018/2063</v>
      </c>
      <c r="C35" s="4" t="str">
        <f>VLOOKUP(Rezultati_predrok[[#This Row],[Broj indeksa]],LISTA_STUDENTI[[Broj indeksa]:[tip studija]],2,FALSE)</f>
        <v>Jakovljević</v>
      </c>
      <c r="D35" s="4" t="str">
        <f>VLOOKUP(Rezultati_predrok[Broj indeksa],LISTA_STUDENTI[[Broj indeksa]:[tip studija]],3,FALSE)</f>
        <v>Relja</v>
      </c>
      <c r="E35" s="4" t="str">
        <f>VLOOKUP(Rezultati_predrok[[#This Row],[Broj indeksa]],LISTA_STUDENTI[[Broj indeksa]:[tip studija]],4,FALSE)</f>
        <v>osnovne strukovne studije</v>
      </c>
      <c r="F35" s="11" t="s">
        <v>272</v>
      </c>
      <c r="G35" s="42" t="str">
        <f>IF(Rezultati_predrok[[#This Row],[Obrada teksta]]&lt;&gt;"",Januar_2019!$V$3,"")</f>
        <v/>
      </c>
      <c r="H35" s="11" t="s">
        <v>272</v>
      </c>
      <c r="I35" s="42" t="str">
        <f>IF(Rezultati_predrok[[#This Row],[Obrada teksta]]&lt;&gt;"",Januar_2019!$V$3,"")</f>
        <v/>
      </c>
      <c r="J35" s="11"/>
      <c r="K35" s="42"/>
      <c r="L35" s="11"/>
      <c r="M35" s="13"/>
      <c r="N35" s="13"/>
      <c r="O35" s="16"/>
      <c r="P3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5" s="46"/>
    </row>
    <row r="36" spans="1:17" ht="20.100000000000001" customHeight="1" x14ac:dyDescent="0.25">
      <c r="A36" s="7">
        <v>35</v>
      </c>
      <c r="B36" s="4" t="str">
        <f>LISTA_STUDENTI[[#This Row],[Broj indeksa]]</f>
        <v>2018/2021</v>
      </c>
      <c r="C36" s="4" t="str">
        <f>VLOOKUP(Rezultati_predrok[[#This Row],[Broj indeksa]],LISTA_STUDENTI[[Broj indeksa]:[tip studija]],2,FALSE)</f>
        <v>Janković</v>
      </c>
      <c r="D36" s="4" t="str">
        <f>VLOOKUP(Rezultati_predrok[Broj indeksa],LISTA_STUDENTI[[Broj indeksa]:[tip studija]],3,FALSE)</f>
        <v>Julia-Nina</v>
      </c>
      <c r="E36" s="4" t="str">
        <f>VLOOKUP(Rezultati_predrok[[#This Row],[Broj indeksa]],LISTA_STUDENTI[[Broj indeksa]:[tip studija]],4,FALSE)</f>
        <v>osnovne strukovne studije</v>
      </c>
      <c r="F36" s="11">
        <v>30</v>
      </c>
      <c r="G36" s="42">
        <f>IF(Rezultati_predrok[[#This Row],[Obrada teksta]]&lt;&gt;"",Januar_2019!$V$3,"")</f>
        <v>43504</v>
      </c>
      <c r="H36" s="11">
        <v>31</v>
      </c>
      <c r="I36" s="42">
        <f>IF(Rezultati_predrok[[#This Row],[Obrada teksta]]&lt;&gt;"",Januar_2019!$V$3,"")</f>
        <v>43504</v>
      </c>
      <c r="J36" s="11"/>
      <c r="K36" s="42"/>
      <c r="L36" s="11">
        <v>10</v>
      </c>
      <c r="M36" s="13"/>
      <c r="N36" s="13">
        <v>9</v>
      </c>
      <c r="O36" s="16"/>
      <c r="P3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6" s="46"/>
    </row>
    <row r="37" spans="1:17" ht="20.100000000000001" customHeight="1" x14ac:dyDescent="0.25">
      <c r="A37" s="7">
        <v>36</v>
      </c>
      <c r="B37" s="4" t="str">
        <f>LISTA_STUDENTI[[#This Row],[Broj indeksa]]</f>
        <v>2018/2053</v>
      </c>
      <c r="C37" s="4" t="str">
        <f>VLOOKUP(Rezultati_predrok[[#This Row],[Broj indeksa]],LISTA_STUDENTI[[Broj indeksa]:[tip studija]],2,FALSE)</f>
        <v>Jezdimirović</v>
      </c>
      <c r="D37" s="4" t="str">
        <f>VLOOKUP(Rezultati_predrok[Broj indeksa],LISTA_STUDENTI[[Broj indeksa]:[tip studija]],3,FALSE)</f>
        <v>Tamara</v>
      </c>
      <c r="E37" s="4" t="str">
        <f>VLOOKUP(Rezultati_predrok[[#This Row],[Broj indeksa]],LISTA_STUDENTI[[Broj indeksa]:[tip studija]],4,FALSE)</f>
        <v>osnovne strukovne studije</v>
      </c>
      <c r="F37" s="11" t="s">
        <v>272</v>
      </c>
      <c r="G37" s="42" t="str">
        <f>IF(Rezultati_predrok[[#This Row],[Obrada teksta]]&lt;&gt;"",Januar_2019!$V$3,"")</f>
        <v/>
      </c>
      <c r="H37" s="11">
        <v>27</v>
      </c>
      <c r="I37" s="42" t="str">
        <f>IF(Rezultati_predrok[[#This Row],[Obrada teksta]]&lt;&gt;"",Januar_2019!$V$3,"")</f>
        <v/>
      </c>
      <c r="J37" s="11">
        <v>17</v>
      </c>
      <c r="K37" s="42"/>
      <c r="L37" s="11">
        <v>10</v>
      </c>
      <c r="M37" s="13"/>
      <c r="N37" s="13">
        <v>9</v>
      </c>
      <c r="O37" s="16"/>
      <c r="P3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7" s="46"/>
    </row>
    <row r="38" spans="1:17" ht="20.100000000000001" customHeight="1" x14ac:dyDescent="0.25">
      <c r="A38" s="7">
        <v>37</v>
      </c>
      <c r="B38" s="4" t="str">
        <f>LISTA_STUDENTI[[#This Row],[Broj indeksa]]</f>
        <v>2018/2037</v>
      </c>
      <c r="C38" s="4" t="str">
        <f>VLOOKUP(Rezultati_predrok[[#This Row],[Broj indeksa]],LISTA_STUDENTI[[Broj indeksa]:[tip studija]],2,FALSE)</f>
        <v>Jekić</v>
      </c>
      <c r="D38" s="4" t="str">
        <f>VLOOKUP(Rezultati_predrok[Broj indeksa],LISTA_STUDENTI[[Broj indeksa]:[tip studija]],3,FALSE)</f>
        <v>Uroš</v>
      </c>
      <c r="E38" s="4" t="str">
        <f>VLOOKUP(Rezultati_predrok[[#This Row],[Broj indeksa]],LISTA_STUDENTI[[Broj indeksa]:[tip studija]],4,FALSE)</f>
        <v>osnovne strukovne studije</v>
      </c>
      <c r="F38" s="11">
        <v>24</v>
      </c>
      <c r="G38" s="42">
        <f>IF(Rezultati_predrok[[#This Row],[Obrada teksta]]&lt;&gt;"",Januar_2019!$V$3,"")</f>
        <v>43504</v>
      </c>
      <c r="H38" s="11" t="s">
        <v>272</v>
      </c>
      <c r="I38" s="42">
        <f>IF(Rezultati_predrok[[#This Row],[Obrada teksta]]&lt;&gt;"",Januar_2019!$V$3,"")</f>
        <v>43504</v>
      </c>
      <c r="J38" s="11"/>
      <c r="K38" s="42"/>
      <c r="L38" s="11"/>
      <c r="M38" s="13"/>
      <c r="N38" s="13"/>
      <c r="O38" s="16"/>
      <c r="P3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8" s="46"/>
    </row>
    <row r="39" spans="1:17" ht="20.100000000000001" customHeight="1" x14ac:dyDescent="0.25">
      <c r="A39" s="7">
        <v>38</v>
      </c>
      <c r="B39" s="4" t="str">
        <f>LISTA_STUDENTI[[#This Row],[Broj indeksa]]</f>
        <v>2018/2017</v>
      </c>
      <c r="C39" s="4" t="str">
        <f>VLOOKUP(Rezultati_predrok[[#This Row],[Broj indeksa]],LISTA_STUDENTI[[Broj indeksa]:[tip studija]],2,FALSE)</f>
        <v>Jovićević</v>
      </c>
      <c r="D39" s="4" t="str">
        <f>VLOOKUP(Rezultati_predrok[Broj indeksa],LISTA_STUDENTI[[Broj indeksa]:[tip studija]],3,FALSE)</f>
        <v>Tara</v>
      </c>
      <c r="E39" s="4" t="str">
        <f>VLOOKUP(Rezultati_predrok[[#This Row],[Broj indeksa]],LISTA_STUDENTI[[Broj indeksa]:[tip studija]],4,FALSE)</f>
        <v>osnovne strukovne studije</v>
      </c>
      <c r="F39" s="11">
        <v>27</v>
      </c>
      <c r="G39" s="42">
        <f>IF(Rezultati_predrok[[#This Row],[Obrada teksta]]&lt;&gt;"",Januar_2019!$V$3,"")</f>
        <v>43504</v>
      </c>
      <c r="H39" s="11">
        <v>27</v>
      </c>
      <c r="I39" s="42">
        <f>IF(Rezultati_predrok[[#This Row],[Obrada teksta]]&lt;&gt;"",Januar_2019!$V$3,"")</f>
        <v>43504</v>
      </c>
      <c r="J39" s="11">
        <v>15</v>
      </c>
      <c r="K39" s="42"/>
      <c r="L39" s="11"/>
      <c r="M39" s="13"/>
      <c r="N39" s="13"/>
      <c r="O39" s="16"/>
      <c r="P3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39" s="46"/>
    </row>
    <row r="40" spans="1:17" ht="20.100000000000001" customHeight="1" x14ac:dyDescent="0.25">
      <c r="A40" s="7">
        <v>39</v>
      </c>
      <c r="B40" s="4" t="str">
        <f>LISTA_STUDENTI[[#This Row],[Broj indeksa]]</f>
        <v>2018/2019</v>
      </c>
      <c r="C40" s="4" t="str">
        <f>VLOOKUP(Rezultati_predrok[[#This Row],[Broj indeksa]],LISTA_STUDENTI[[Broj indeksa]:[tip studija]],2,FALSE)</f>
        <v>Jovičić</v>
      </c>
      <c r="D40" s="4" t="str">
        <f>VLOOKUP(Rezultati_predrok[Broj indeksa],LISTA_STUDENTI[[Broj indeksa]:[tip studija]],3,FALSE)</f>
        <v>Marko</v>
      </c>
      <c r="E40" s="4" t="str">
        <f>VLOOKUP(Rezultati_predrok[[#This Row],[Broj indeksa]],LISTA_STUDENTI[[Broj indeksa]:[tip studija]],4,FALSE)</f>
        <v>osnovne strukovne studije</v>
      </c>
      <c r="F40" s="11">
        <v>31</v>
      </c>
      <c r="G40" s="42">
        <f>IF(Rezultati_predrok[[#This Row],[Obrada teksta]]&lt;&gt;"",Januar_2019!$V$3,"")</f>
        <v>43504</v>
      </c>
      <c r="H40" s="11">
        <v>27</v>
      </c>
      <c r="I40" s="42">
        <f>IF(Rezultati_predrok[[#This Row],[Obrada teksta]]&lt;&gt;"",Januar_2019!$V$3,"")</f>
        <v>43504</v>
      </c>
      <c r="J40" s="11">
        <v>15</v>
      </c>
      <c r="K40" s="42"/>
      <c r="L40" s="11"/>
      <c r="M40" s="13"/>
      <c r="N40" s="13"/>
      <c r="O40" s="16"/>
      <c r="P4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0" s="46"/>
    </row>
    <row r="41" spans="1:17" ht="20.100000000000001" customHeight="1" x14ac:dyDescent="0.25">
      <c r="A41" s="7">
        <v>40</v>
      </c>
      <c r="B41" s="4" t="str">
        <f>LISTA_STUDENTI[[#This Row],[Broj indeksa]]</f>
        <v>2015/2526</v>
      </c>
      <c r="C41" s="4" t="str">
        <f>VLOOKUP(Rezultati_predrok[[#This Row],[Broj indeksa]],LISTA_STUDENTI[[Broj indeksa]:[tip studija]],2,FALSE)</f>
        <v>Jokić</v>
      </c>
      <c r="D41" s="4" t="str">
        <f>VLOOKUP(Rezultati_predrok[Broj indeksa],LISTA_STUDENTI[[Broj indeksa]:[tip studija]],3,FALSE)</f>
        <v>Nemanja</v>
      </c>
      <c r="E41" s="4" t="str">
        <f>VLOOKUP(Rezultati_predrok[[#This Row],[Broj indeksa]],LISTA_STUDENTI[[Broj indeksa]:[tip studija]],4,FALSE)</f>
        <v>osnovne strukovne studije</v>
      </c>
      <c r="F41" s="11" t="s">
        <v>272</v>
      </c>
      <c r="G41" s="42" t="str">
        <f>IF(Rezultati_predrok[[#This Row],[Obrada teksta]]&lt;&gt;"",Januar_2019!$V$3,"")</f>
        <v/>
      </c>
      <c r="H41" s="11" t="s">
        <v>272</v>
      </c>
      <c r="I41" s="42" t="str">
        <f>IF(Rezultati_predrok[[#This Row],[Obrada teksta]]&lt;&gt;"",Januar_2019!$V$3,"")</f>
        <v/>
      </c>
      <c r="J41" s="11"/>
      <c r="K41" s="42"/>
      <c r="L41" s="11"/>
      <c r="M41" s="13"/>
      <c r="N41" s="13"/>
      <c r="O41" s="16"/>
      <c r="P4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1" s="46"/>
    </row>
    <row r="42" spans="1:17" ht="20.100000000000001" customHeight="1" x14ac:dyDescent="0.25">
      <c r="A42" s="7">
        <v>41</v>
      </c>
      <c r="B42" s="4" t="str">
        <f>LISTA_STUDENTI[[#This Row],[Broj indeksa]]</f>
        <v>2018/2011</v>
      </c>
      <c r="C42" s="4" t="str">
        <f>VLOOKUP(Rezultati_predrok[[#This Row],[Broj indeksa]],LISTA_STUDENTI[[Broj indeksa]:[tip studija]],2,FALSE)</f>
        <v>Kaitović</v>
      </c>
      <c r="D42" s="4" t="str">
        <f>VLOOKUP(Rezultati_predrok[Broj indeksa],LISTA_STUDENTI[[Broj indeksa]:[tip studija]],3,FALSE)</f>
        <v>Tamara</v>
      </c>
      <c r="E42" s="4" t="str">
        <f>VLOOKUP(Rezultati_predrok[[#This Row],[Broj indeksa]],LISTA_STUDENTI[[Broj indeksa]:[tip studija]],4,FALSE)</f>
        <v>osnovne strukovne studije</v>
      </c>
      <c r="F42" s="11">
        <v>27</v>
      </c>
      <c r="G42" s="42">
        <f>IF(Rezultati_predrok[[#This Row],[Obrada teksta]]&lt;&gt;"",Januar_2019!$V$3,"")</f>
        <v>43504</v>
      </c>
      <c r="H42" s="11" t="s">
        <v>272</v>
      </c>
      <c r="I42" s="42">
        <f>IF(Rezultati_predrok[[#This Row],[Obrada teksta]]&lt;&gt;"",Januar_2019!$V$3,"")</f>
        <v>43504</v>
      </c>
      <c r="J42" s="11"/>
      <c r="K42" s="42"/>
      <c r="L42" s="11">
        <v>10</v>
      </c>
      <c r="M42" s="13"/>
      <c r="N42" s="13"/>
      <c r="O42" s="16"/>
      <c r="P4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2" s="46"/>
    </row>
    <row r="43" spans="1:17" ht="20.100000000000001" customHeight="1" x14ac:dyDescent="0.25">
      <c r="A43" s="7">
        <v>42</v>
      </c>
      <c r="B43" s="4" t="str">
        <f>LISTA_STUDENTI[[#This Row],[Broj indeksa]]</f>
        <v>2018/2050</v>
      </c>
      <c r="C43" s="4" t="str">
        <f>VLOOKUP(Rezultati_predrok[[#This Row],[Broj indeksa]],LISTA_STUDENTI[[Broj indeksa]:[tip studija]],2,FALSE)</f>
        <v>Knežević</v>
      </c>
      <c r="D43" s="4" t="str">
        <f>VLOOKUP(Rezultati_predrok[Broj indeksa],LISTA_STUDENTI[[Broj indeksa]:[tip studija]],3,FALSE)</f>
        <v>Stefan</v>
      </c>
      <c r="E43" s="4" t="str">
        <f>VLOOKUP(Rezultati_predrok[[#This Row],[Broj indeksa]],LISTA_STUDENTI[[Broj indeksa]:[tip studija]],4,FALSE)</f>
        <v>osnovne strukovne studije</v>
      </c>
      <c r="F43" s="11" t="s">
        <v>272</v>
      </c>
      <c r="G43" s="42" t="str">
        <f>IF(Rezultati_predrok[[#This Row],[Obrada teksta]]&lt;&gt;"",Januar_2019!$V$3,"")</f>
        <v/>
      </c>
      <c r="H43" s="11" t="s">
        <v>272</v>
      </c>
      <c r="I43" s="42" t="str">
        <f>IF(Rezultati_predrok[[#This Row],[Obrada teksta]]&lt;&gt;"",Januar_2019!$V$3,"")</f>
        <v/>
      </c>
      <c r="J43" s="11"/>
      <c r="K43" s="42"/>
      <c r="L43" s="11"/>
      <c r="M43" s="13"/>
      <c r="N43" s="13"/>
      <c r="O43" s="16"/>
      <c r="P4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3" s="46"/>
    </row>
    <row r="44" spans="1:17" ht="20.100000000000001" customHeight="1" x14ac:dyDescent="0.25">
      <c r="A44" s="7">
        <v>43</v>
      </c>
      <c r="B44" s="4" t="str">
        <f>LISTA_STUDENTI[[#This Row],[Broj indeksa]]</f>
        <v>2018/2064</v>
      </c>
      <c r="C44" s="4" t="str">
        <f>VLOOKUP(Rezultati_predrok[[#This Row],[Broj indeksa]],LISTA_STUDENTI[[Broj indeksa]:[tip studija]],2,FALSE)</f>
        <v>Kovačević</v>
      </c>
      <c r="D44" s="4" t="str">
        <f>VLOOKUP(Rezultati_predrok[Broj indeksa],LISTA_STUDENTI[[Broj indeksa]:[tip studija]],3,FALSE)</f>
        <v>Danilo</v>
      </c>
      <c r="E44" s="4" t="str">
        <f>VLOOKUP(Rezultati_predrok[[#This Row],[Broj indeksa]],LISTA_STUDENTI[[Broj indeksa]:[tip studija]],4,FALSE)</f>
        <v>osnovne strukovne studije</v>
      </c>
      <c r="F44" s="11" t="s">
        <v>272</v>
      </c>
      <c r="G44" s="42" t="str">
        <f>IF(Rezultati_predrok[[#This Row],[Obrada teksta]]&lt;&gt;"",Januar_2019!$V$3,"")</f>
        <v/>
      </c>
      <c r="H44" s="11" t="s">
        <v>272</v>
      </c>
      <c r="I44" s="42" t="str">
        <f>IF(Rezultati_predrok[[#This Row],[Obrada teksta]]&lt;&gt;"",Januar_2019!$V$3,"")</f>
        <v/>
      </c>
      <c r="J44" s="11"/>
      <c r="K44" s="42"/>
      <c r="L44" s="11"/>
      <c r="M44" s="13"/>
      <c r="N44" s="13"/>
      <c r="O44" s="16"/>
      <c r="P4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4" s="46"/>
    </row>
    <row r="45" spans="1:17" ht="20.100000000000001" customHeight="1" x14ac:dyDescent="0.25">
      <c r="A45" s="7">
        <v>44</v>
      </c>
      <c r="B45" s="4" t="str">
        <f>LISTA_STUDENTI[[#This Row],[Broj indeksa]]</f>
        <v>2018/2009</v>
      </c>
      <c r="C45" s="4" t="str">
        <f>VLOOKUP(Rezultati_predrok[[#This Row],[Broj indeksa]],LISTA_STUDENTI[[Broj indeksa]:[tip studija]],2,FALSE)</f>
        <v>Kostić</v>
      </c>
      <c r="D45" s="4" t="str">
        <f>VLOOKUP(Rezultati_predrok[Broj indeksa],LISTA_STUDENTI[[Broj indeksa]:[tip studija]],3,FALSE)</f>
        <v>Dušan</v>
      </c>
      <c r="E45" s="4" t="str">
        <f>VLOOKUP(Rezultati_predrok[[#This Row],[Broj indeksa]],LISTA_STUDENTI[[Broj indeksa]:[tip studija]],4,FALSE)</f>
        <v>osnovne strukovne studije</v>
      </c>
      <c r="F45" s="11" t="s">
        <v>272</v>
      </c>
      <c r="G45" s="42" t="str">
        <f>IF(Rezultati_predrok[[#This Row],[Obrada teksta]]&lt;&gt;"",Januar_2019!$V$3,"")</f>
        <v/>
      </c>
      <c r="H45" s="11" t="s">
        <v>272</v>
      </c>
      <c r="I45" s="42" t="str">
        <f>IF(Rezultati_predrok[[#This Row],[Obrada teksta]]&lt;&gt;"",Januar_2019!$V$3,"")</f>
        <v/>
      </c>
      <c r="J45" s="11"/>
      <c r="K45" s="42"/>
      <c r="L45" s="11"/>
      <c r="M45" s="13"/>
      <c r="N45" s="13"/>
      <c r="O45" s="16"/>
      <c r="P4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5" s="46"/>
    </row>
    <row r="46" spans="1:17" ht="20.100000000000001" customHeight="1" x14ac:dyDescent="0.25">
      <c r="A46" s="7">
        <v>45</v>
      </c>
      <c r="B46" s="4" t="str">
        <f>LISTA_STUDENTI[[#This Row],[Broj indeksa]]</f>
        <v>2018/2044</v>
      </c>
      <c r="C46" s="4" t="str">
        <f>VLOOKUP(Rezultati_predrok[[#This Row],[Broj indeksa]],LISTA_STUDENTI[[Broj indeksa]:[tip studija]],2,FALSE)</f>
        <v>Kuburović</v>
      </c>
      <c r="D46" s="4" t="str">
        <f>VLOOKUP(Rezultati_predrok[Broj indeksa],LISTA_STUDENTI[[Broj indeksa]:[tip studija]],3,FALSE)</f>
        <v>Andreja</v>
      </c>
      <c r="E46" s="4" t="str">
        <f>VLOOKUP(Rezultati_predrok[[#This Row],[Broj indeksa]],LISTA_STUDENTI[[Broj indeksa]:[tip studija]],4,FALSE)</f>
        <v>osnovne strukovne studije</v>
      </c>
      <c r="F46" s="11" t="s">
        <v>272</v>
      </c>
      <c r="G46" s="42" t="str">
        <f>IF(Rezultati_predrok[[#This Row],[Obrada teksta]]&lt;&gt;"",Januar_2019!$V$3,"")</f>
        <v/>
      </c>
      <c r="H46" s="11" t="s">
        <v>272</v>
      </c>
      <c r="I46" s="42" t="str">
        <f>IF(Rezultati_predrok[[#This Row],[Obrada teksta]]&lt;&gt;"",Januar_2019!$V$3,"")</f>
        <v/>
      </c>
      <c r="J46" s="11"/>
      <c r="K46" s="42"/>
      <c r="L46" s="11"/>
      <c r="M46" s="13"/>
      <c r="N46" s="13"/>
      <c r="O46" s="16"/>
      <c r="P4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6" s="46"/>
    </row>
    <row r="47" spans="1:17" ht="20.100000000000001" customHeight="1" x14ac:dyDescent="0.25">
      <c r="A47" s="7">
        <v>46</v>
      </c>
      <c r="B47" s="4" t="str">
        <f>LISTA_STUDENTI[[#This Row],[Broj indeksa]]</f>
        <v>2018/2052</v>
      </c>
      <c r="C47" s="4" t="str">
        <f>VLOOKUP(Rezultati_predrok[[#This Row],[Broj indeksa]],LISTA_STUDENTI[[Broj indeksa]:[tip studija]],2,FALSE)</f>
        <v>Kučinar</v>
      </c>
      <c r="D47" s="4" t="str">
        <f>VLOOKUP(Rezultati_predrok[Broj indeksa],LISTA_STUDENTI[[Broj indeksa]:[tip studija]],3,FALSE)</f>
        <v>Lazar</v>
      </c>
      <c r="E47" s="4" t="str">
        <f>VLOOKUP(Rezultati_predrok[[#This Row],[Broj indeksa]],LISTA_STUDENTI[[Broj indeksa]:[tip studija]],4,FALSE)</f>
        <v>osnovne strukovne studije</v>
      </c>
      <c r="F47" s="11">
        <v>30</v>
      </c>
      <c r="G47" s="42">
        <f>IF(Rezultati_predrok[[#This Row],[Obrada teksta]]&lt;&gt;"",Januar_2019!$V$3,"")</f>
        <v>43504</v>
      </c>
      <c r="H47" s="11">
        <v>30</v>
      </c>
      <c r="I47" s="42">
        <f>IF(Rezultati_predrok[[#This Row],[Obrada teksta]]&lt;&gt;"",Januar_2019!$V$3,"")</f>
        <v>43504</v>
      </c>
      <c r="J47" s="11">
        <v>17</v>
      </c>
      <c r="K47" s="42"/>
      <c r="L47" s="11"/>
      <c r="M47" s="13"/>
      <c r="N47" s="13"/>
      <c r="O47" s="16"/>
      <c r="P4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7" s="46"/>
    </row>
    <row r="48" spans="1:17" ht="20.100000000000001" customHeight="1" x14ac:dyDescent="0.25">
      <c r="A48" s="7">
        <v>47</v>
      </c>
      <c r="B48" s="4" t="str">
        <f>LISTA_STUDENTI[[#This Row],[Broj indeksa]]</f>
        <v>2018/2042</v>
      </c>
      <c r="C48" s="4" t="str">
        <f>VLOOKUP(Rezultati_predrok[[#This Row],[Broj indeksa]],LISTA_STUDENTI[[Broj indeksa]:[tip studija]],2,FALSE)</f>
        <v>Lončar</v>
      </c>
      <c r="D48" s="4" t="str">
        <f>VLOOKUP(Rezultati_predrok[Broj indeksa],LISTA_STUDENTI[[Broj indeksa]:[tip studija]],3,FALSE)</f>
        <v>Luka</v>
      </c>
      <c r="E48" s="4" t="str">
        <f>VLOOKUP(Rezultati_predrok[[#This Row],[Broj indeksa]],LISTA_STUDENTI[[Broj indeksa]:[tip studija]],4,FALSE)</f>
        <v>osnovne strukovne studije</v>
      </c>
      <c r="F48" s="11">
        <v>27</v>
      </c>
      <c r="G48" s="42">
        <f>IF(Rezultati_predrok[[#This Row],[Obrada teksta]]&lt;&gt;"",Januar_2019!$V$3,"")</f>
        <v>43504</v>
      </c>
      <c r="H48" s="11" t="s">
        <v>272</v>
      </c>
      <c r="I48" s="42">
        <f>IF(Rezultati_predrok[[#This Row],[Obrada teksta]]&lt;&gt;"",Januar_2019!$V$3,"")</f>
        <v>43504</v>
      </c>
      <c r="J48" s="11"/>
      <c r="K48" s="42"/>
      <c r="L48" s="11"/>
      <c r="M48" s="13"/>
      <c r="N48" s="13"/>
      <c r="O48" s="16"/>
      <c r="P4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8" s="46"/>
    </row>
    <row r="49" spans="1:17" ht="20.100000000000001" customHeight="1" x14ac:dyDescent="0.25">
      <c r="A49" s="7">
        <v>48</v>
      </c>
      <c r="B49" s="4" t="str">
        <f>LISTA_STUDENTI[[#This Row],[Broj indeksa]]</f>
        <v>2017/2033</v>
      </c>
      <c r="C49" s="4" t="str">
        <f>VLOOKUP(Rezultati_predrok[[#This Row],[Broj indeksa]],LISTA_STUDENTI[[Broj indeksa]:[tip studija]],2,FALSE)</f>
        <v>Majstorović</v>
      </c>
      <c r="D49" s="4" t="str">
        <f>VLOOKUP(Rezultati_predrok[Broj indeksa],LISTA_STUDENTI[[Broj indeksa]:[tip studija]],3,FALSE)</f>
        <v>Miloš</v>
      </c>
      <c r="E49" s="4" t="str">
        <f>VLOOKUP(Rezultati_predrok[[#This Row],[Broj indeksa]],LISTA_STUDENTI[[Broj indeksa]:[tip studija]],4,FALSE)</f>
        <v>osnovne strukovne studije</v>
      </c>
      <c r="F49" s="11" t="s">
        <v>272</v>
      </c>
      <c r="G49" s="42" t="str">
        <f>IF(Rezultati_predrok[[#This Row],[Obrada teksta]]&lt;&gt;"",Januar_2019!$V$3,"")</f>
        <v/>
      </c>
      <c r="H49" s="11" t="s">
        <v>272</v>
      </c>
      <c r="I49" s="42" t="str">
        <f>IF(Rezultati_predrok[[#This Row],[Obrada teksta]]&lt;&gt;"",Januar_2019!$V$3,"")</f>
        <v/>
      </c>
      <c r="J49" s="11"/>
      <c r="K49" s="42"/>
      <c r="L49" s="11"/>
      <c r="M49" s="13"/>
      <c r="N49" s="13"/>
      <c r="O49" s="16"/>
      <c r="P4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49" s="46"/>
    </row>
    <row r="50" spans="1:17" ht="20.100000000000001" customHeight="1" x14ac:dyDescent="0.25">
      <c r="A50" s="7">
        <v>49</v>
      </c>
      <c r="B50" s="4" t="str">
        <f>LISTA_STUDENTI[[#This Row],[Broj indeksa]]</f>
        <v>2018/2054</v>
      </c>
      <c r="C50" s="4" t="str">
        <f>VLOOKUP(Rezultati_predrok[[#This Row],[Broj indeksa]],LISTA_STUDENTI[[Broj indeksa]:[tip studija]],2,FALSE)</f>
        <v>Maksimović</v>
      </c>
      <c r="D50" s="4" t="str">
        <f>VLOOKUP(Rezultati_predrok[Broj indeksa],LISTA_STUDENTI[[Broj indeksa]:[tip studija]],3,FALSE)</f>
        <v>Andrea</v>
      </c>
      <c r="E50" s="4" t="str">
        <f>VLOOKUP(Rezultati_predrok[[#This Row],[Broj indeksa]],LISTA_STUDENTI[[Broj indeksa]:[tip studija]],4,FALSE)</f>
        <v>osnovne strukovne studije</v>
      </c>
      <c r="F50" s="11">
        <v>30</v>
      </c>
      <c r="G50" s="42">
        <f>IF(Rezultati_predrok[[#This Row],[Obrada teksta]]&lt;&gt;"",Januar_2019!$V$3,"")</f>
        <v>43504</v>
      </c>
      <c r="H50" s="11">
        <v>31</v>
      </c>
      <c r="I50" s="42">
        <f>IF(Rezultati_predrok[[#This Row],[Obrada teksta]]&lt;&gt;"",Januar_2019!$V$3,"")</f>
        <v>43504</v>
      </c>
      <c r="J50" s="11"/>
      <c r="K50" s="42"/>
      <c r="L50" s="11">
        <v>9</v>
      </c>
      <c r="M50" s="13"/>
      <c r="N50" s="13"/>
      <c r="O50" s="16"/>
      <c r="P5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0" s="46"/>
    </row>
    <row r="51" spans="1:17" ht="20.100000000000001" customHeight="1" x14ac:dyDescent="0.25">
      <c r="A51" s="7">
        <v>50</v>
      </c>
      <c r="B51" s="4" t="str">
        <f>LISTA_STUDENTI[[#This Row],[Broj indeksa]]</f>
        <v>2018/2056</v>
      </c>
      <c r="C51" s="4" t="str">
        <f>VLOOKUP(Rezultati_predrok[[#This Row],[Broj indeksa]],LISTA_STUDENTI[[Broj indeksa]:[tip studija]],2,FALSE)</f>
        <v>Mandić</v>
      </c>
      <c r="D51" s="4" t="str">
        <f>VLOOKUP(Rezultati_predrok[Broj indeksa],LISTA_STUDENTI[[Broj indeksa]:[tip studija]],3,FALSE)</f>
        <v>Marija</v>
      </c>
      <c r="E51" s="4" t="str">
        <f>VLOOKUP(Rezultati_predrok[[#This Row],[Broj indeksa]],LISTA_STUDENTI[[Broj indeksa]:[tip studija]],4,FALSE)</f>
        <v>osnovne strukovne studije</v>
      </c>
      <c r="F51" s="11">
        <v>28</v>
      </c>
      <c r="G51" s="42">
        <f>IF(Rezultati_predrok[[#This Row],[Obrada teksta]]&lt;&gt;"",Januar_2019!$V$3,"")</f>
        <v>43504</v>
      </c>
      <c r="H51" s="11">
        <v>30</v>
      </c>
      <c r="I51" s="42">
        <f>IF(Rezultati_predrok[[#This Row],[Obrada teksta]]&lt;&gt;"",Januar_2019!$V$3,"")</f>
        <v>43504</v>
      </c>
      <c r="J51" s="11">
        <v>17</v>
      </c>
      <c r="K51" s="42"/>
      <c r="L51" s="11">
        <v>10</v>
      </c>
      <c r="M51" s="13"/>
      <c r="N51" s="13">
        <v>9</v>
      </c>
      <c r="O51" s="16"/>
      <c r="P5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51" s="46"/>
    </row>
    <row r="52" spans="1:17" ht="20.100000000000001" customHeight="1" x14ac:dyDescent="0.25">
      <c r="A52" s="7">
        <v>51</v>
      </c>
      <c r="B52" s="4" t="str">
        <f>LISTA_STUDENTI[[#This Row],[Broj indeksa]]</f>
        <v>2018/2066</v>
      </c>
      <c r="C52" s="4" t="str">
        <f>VLOOKUP(Rezultati_predrok[[#This Row],[Broj indeksa]],LISTA_STUDENTI[[Broj indeksa]:[tip studija]],2,FALSE)</f>
        <v>Marković</v>
      </c>
      <c r="D52" s="4" t="str">
        <f>VLOOKUP(Rezultati_predrok[Broj indeksa],LISTA_STUDENTI[[Broj indeksa]:[tip studija]],3,FALSE)</f>
        <v>Katarina</v>
      </c>
      <c r="E52" s="4" t="str">
        <f>VLOOKUP(Rezultati_predrok[[#This Row],[Broj indeksa]],LISTA_STUDENTI[[Broj indeksa]:[tip studija]],4,FALSE)</f>
        <v>osnovne strukovne studije</v>
      </c>
      <c r="F52" s="11" t="s">
        <v>272</v>
      </c>
      <c r="G52" s="42" t="str">
        <f>IF(Rezultati_predrok[[#This Row],[Obrada teksta]]&lt;&gt;"",Januar_2019!$V$3,"")</f>
        <v/>
      </c>
      <c r="H52" s="11" t="s">
        <v>272</v>
      </c>
      <c r="I52" s="42" t="str">
        <f>IF(Rezultati_predrok[[#This Row],[Obrada teksta]]&lt;&gt;"",Januar_2019!$V$3,"")</f>
        <v/>
      </c>
      <c r="J52" s="11"/>
      <c r="K52" s="42"/>
      <c r="L52" s="11"/>
      <c r="M52" s="13"/>
      <c r="N52" s="13"/>
      <c r="O52" s="16"/>
      <c r="P5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2" s="46"/>
    </row>
    <row r="53" spans="1:17" ht="20.100000000000001" customHeight="1" x14ac:dyDescent="0.25">
      <c r="A53" s="7">
        <v>52</v>
      </c>
      <c r="B53" s="4" t="str">
        <f>LISTA_STUDENTI[[#This Row],[Broj indeksa]]</f>
        <v>2018/2048</v>
      </c>
      <c r="C53" s="4" t="str">
        <f>VLOOKUP(Rezultati_predrok[[#This Row],[Broj indeksa]],LISTA_STUDENTI[[Broj indeksa]:[tip studija]],2,FALSE)</f>
        <v>Maćešić</v>
      </c>
      <c r="D53" s="4" t="str">
        <f>VLOOKUP(Rezultati_predrok[Broj indeksa],LISTA_STUDENTI[[Broj indeksa]:[tip studija]],3,FALSE)</f>
        <v>Srđan</v>
      </c>
      <c r="E53" s="4" t="str">
        <f>VLOOKUP(Rezultati_predrok[[#This Row],[Broj indeksa]],LISTA_STUDENTI[[Broj indeksa]:[tip studija]],4,FALSE)</f>
        <v>osnovne strukovne studije</v>
      </c>
      <c r="F53" s="11">
        <v>26</v>
      </c>
      <c r="G53" s="42">
        <f>IF(Rezultati_predrok[[#This Row],[Obrada teksta]]&lt;&gt;"",Januar_2019!$V$3,"")</f>
        <v>43504</v>
      </c>
      <c r="H53" s="11">
        <v>29</v>
      </c>
      <c r="I53" s="42">
        <f>IF(Rezultati_predrok[[#This Row],[Obrada teksta]]&lt;&gt;"",Januar_2019!$V$3,"")</f>
        <v>43504</v>
      </c>
      <c r="J53" s="11">
        <v>12</v>
      </c>
      <c r="K53" s="42"/>
      <c r="L53" s="11"/>
      <c r="M53" s="13"/>
      <c r="N53" s="13"/>
      <c r="O53" s="16"/>
      <c r="P5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3" s="46"/>
    </row>
    <row r="54" spans="1:17" ht="20.100000000000001" customHeight="1" x14ac:dyDescent="0.25">
      <c r="A54" s="7">
        <v>53</v>
      </c>
      <c r="B54" s="4" t="str">
        <f>LISTA_STUDENTI[[#This Row],[Broj indeksa]]</f>
        <v>2018/2004</v>
      </c>
      <c r="C54" s="4" t="str">
        <f>VLOOKUP(Rezultati_predrok[[#This Row],[Broj indeksa]],LISTA_STUDENTI[[Broj indeksa]:[tip studija]],2,FALSE)</f>
        <v>Mijatović</v>
      </c>
      <c r="D54" s="4" t="str">
        <f>VLOOKUP(Rezultati_predrok[Broj indeksa],LISTA_STUDENTI[[Broj indeksa]:[tip studija]],3,FALSE)</f>
        <v>Bojan</v>
      </c>
      <c r="E54" s="4" t="str">
        <f>VLOOKUP(Rezultati_predrok[[#This Row],[Broj indeksa]],LISTA_STUDENTI[[Broj indeksa]:[tip studija]],4,FALSE)</f>
        <v>osnovne strukovne studije</v>
      </c>
      <c r="F54" s="11">
        <v>27</v>
      </c>
      <c r="G54" s="42">
        <f>IF(Rezultati_predrok[[#This Row],[Obrada teksta]]&lt;&gt;"",Januar_2019!$V$3,"")</f>
        <v>43504</v>
      </c>
      <c r="H54" s="11">
        <v>26</v>
      </c>
      <c r="I54" s="42">
        <f>IF(Rezultati_predrok[[#This Row],[Obrada teksta]]&lt;&gt;"",Januar_2019!$V$3,"")</f>
        <v>43504</v>
      </c>
      <c r="J54" s="11"/>
      <c r="K54" s="42"/>
      <c r="L54" s="11">
        <v>9</v>
      </c>
      <c r="M54" s="13"/>
      <c r="N54" s="13">
        <v>9</v>
      </c>
      <c r="O54" s="16"/>
      <c r="P5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4" s="46"/>
    </row>
    <row r="55" spans="1:17" ht="20.100000000000001" customHeight="1" x14ac:dyDescent="0.25">
      <c r="A55" s="7">
        <v>54</v>
      </c>
      <c r="B55" s="4" t="str">
        <f>LISTA_STUDENTI[[#This Row],[Broj indeksa]]</f>
        <v>2018/2062</v>
      </c>
      <c r="C55" s="4" t="str">
        <f>VLOOKUP(Rezultati_predrok[[#This Row],[Broj indeksa]],LISTA_STUDENTI[[Broj indeksa]:[tip studija]],2,FALSE)</f>
        <v>Milivojević</v>
      </c>
      <c r="D55" s="4" t="str">
        <f>VLOOKUP(Rezultati_predrok[Broj indeksa],LISTA_STUDENTI[[Broj indeksa]:[tip studija]],3,FALSE)</f>
        <v>Petar</v>
      </c>
      <c r="E55" s="4" t="str">
        <f>VLOOKUP(Rezultati_predrok[[#This Row],[Broj indeksa]],LISTA_STUDENTI[[Broj indeksa]:[tip studija]],4,FALSE)</f>
        <v>osnovne strukovne studije</v>
      </c>
      <c r="F55" s="11" t="s">
        <v>272</v>
      </c>
      <c r="G55" s="42" t="str">
        <f>IF(Rezultati_predrok[[#This Row],[Obrada teksta]]&lt;&gt;"",Januar_2019!$V$3,"")</f>
        <v/>
      </c>
      <c r="H55" s="11" t="s">
        <v>272</v>
      </c>
      <c r="I55" s="42" t="str">
        <f>IF(Rezultati_predrok[[#This Row],[Obrada teksta]]&lt;&gt;"",Januar_2019!$V$3,"")</f>
        <v/>
      </c>
      <c r="J55" s="11"/>
      <c r="K55" s="42"/>
      <c r="L55" s="11"/>
      <c r="M55" s="13"/>
      <c r="N55" s="13"/>
      <c r="O55" s="16"/>
      <c r="P5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5" s="46"/>
    </row>
    <row r="56" spans="1:17" ht="20.100000000000001" customHeight="1" x14ac:dyDescent="0.25">
      <c r="A56" s="7">
        <v>55</v>
      </c>
      <c r="B56" s="4" t="str">
        <f>LISTA_STUDENTI[[#This Row],[Broj indeksa]]</f>
        <v>2018/2512</v>
      </c>
      <c r="C56" s="4" t="str">
        <f>VLOOKUP(Rezultati_predrok[[#This Row],[Broj indeksa]],LISTA_STUDENTI[[Broj indeksa]:[tip studija]],2,FALSE)</f>
        <v>Milošević</v>
      </c>
      <c r="D56" s="4" t="str">
        <f>VLOOKUP(Rezultati_predrok[Broj indeksa],LISTA_STUDENTI[[Broj indeksa]:[tip studija]],3,FALSE)</f>
        <v>Irena</v>
      </c>
      <c r="E56" s="4" t="str">
        <f>VLOOKUP(Rezultati_predrok[[#This Row],[Broj indeksa]],LISTA_STUDENTI[[Broj indeksa]:[tip studija]],4,FALSE)</f>
        <v>osnovne strukovne studije</v>
      </c>
      <c r="F56" s="11">
        <v>29</v>
      </c>
      <c r="G56" s="42">
        <f>IF(Rezultati_predrok[[#This Row],[Obrada teksta]]&lt;&gt;"",Januar_2019!$V$3,"")</f>
        <v>43504</v>
      </c>
      <c r="H56" s="11">
        <v>29</v>
      </c>
      <c r="I56" s="42">
        <f>IF(Rezultati_predrok[[#This Row],[Obrada teksta]]&lt;&gt;"",Januar_2019!$V$3,"")</f>
        <v>43504</v>
      </c>
      <c r="J56" s="11">
        <v>15</v>
      </c>
      <c r="K56" s="42"/>
      <c r="L56" s="11">
        <v>9</v>
      </c>
      <c r="M56" s="13"/>
      <c r="N56" s="13"/>
      <c r="O56" s="16"/>
      <c r="P5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6" s="46"/>
    </row>
    <row r="57" spans="1:17" ht="20.100000000000001" customHeight="1" x14ac:dyDescent="0.25">
      <c r="A57" s="7">
        <v>56</v>
      </c>
      <c r="B57" s="4" t="str">
        <f>LISTA_STUDENTI[[#This Row],[Broj indeksa]]</f>
        <v>2018/2034</v>
      </c>
      <c r="C57" s="4" t="str">
        <f>VLOOKUP(Rezultati_predrok[[#This Row],[Broj indeksa]],LISTA_STUDENTI[[Broj indeksa]:[tip studija]],2,FALSE)</f>
        <v>Milošević</v>
      </c>
      <c r="D57" s="4" t="str">
        <f>VLOOKUP(Rezultati_predrok[Broj indeksa],LISTA_STUDENTI[[Broj indeksa]:[tip studija]],3,FALSE)</f>
        <v>Strahinja</v>
      </c>
      <c r="E57" s="4" t="str">
        <f>VLOOKUP(Rezultati_predrok[[#This Row],[Broj indeksa]],LISTA_STUDENTI[[Broj indeksa]:[tip studija]],4,FALSE)</f>
        <v>osnovne strukovne studije</v>
      </c>
      <c r="F57" s="11">
        <v>31</v>
      </c>
      <c r="G57" s="42">
        <f>IF(Rezultati_predrok[[#This Row],[Obrada teksta]]&lt;&gt;"",Januar_2019!$V$3,"")</f>
        <v>43504</v>
      </c>
      <c r="H57" s="11">
        <v>30</v>
      </c>
      <c r="I57" s="42">
        <f>IF(Rezultati_predrok[[#This Row],[Obrada teksta]]&lt;&gt;"",Januar_2019!$V$3,"")</f>
        <v>43504</v>
      </c>
      <c r="J57" s="11">
        <v>12</v>
      </c>
      <c r="K57" s="42"/>
      <c r="L57" s="11">
        <v>11</v>
      </c>
      <c r="M57" s="13"/>
      <c r="N57" s="13">
        <v>15</v>
      </c>
      <c r="O57" s="16"/>
      <c r="P5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57" s="46"/>
    </row>
    <row r="58" spans="1:17" ht="20.100000000000001" customHeight="1" x14ac:dyDescent="0.25">
      <c r="A58" s="7">
        <v>57</v>
      </c>
      <c r="B58" s="4" t="str">
        <f>LISTA_STUDENTI[[#This Row],[Broj indeksa]]</f>
        <v>2018/2068</v>
      </c>
      <c r="C58" s="4" t="str">
        <f>VLOOKUP(Rezultati_predrok[[#This Row],[Broj indeksa]],LISTA_STUDENTI[[Broj indeksa]:[tip studija]],2,FALSE)</f>
        <v>Milošević</v>
      </c>
      <c r="D58" s="4" t="str">
        <f>VLOOKUP(Rezultati_predrok[Broj indeksa],LISTA_STUDENTI[[Broj indeksa]:[tip studija]],3,FALSE)</f>
        <v>Miloš</v>
      </c>
      <c r="E58" s="4" t="str">
        <f>VLOOKUP(Rezultati_predrok[[#This Row],[Broj indeksa]],LISTA_STUDENTI[[Broj indeksa]:[tip studija]],4,FALSE)</f>
        <v>osnovne strukovne studije</v>
      </c>
      <c r="F58" s="11" t="s">
        <v>272</v>
      </c>
      <c r="G58" s="42" t="str">
        <f>IF(Rezultati_predrok[[#This Row],[Obrada teksta]]&lt;&gt;"",Januar_2019!$V$3,"")</f>
        <v/>
      </c>
      <c r="H58" s="11" t="s">
        <v>272</v>
      </c>
      <c r="I58" s="42" t="str">
        <f>IF(Rezultati_predrok[[#This Row],[Obrada teksta]]&lt;&gt;"",Januar_2019!$V$3,"")</f>
        <v/>
      </c>
      <c r="J58" s="11"/>
      <c r="K58" s="42"/>
      <c r="L58" s="11"/>
      <c r="M58" s="13"/>
      <c r="N58" s="13"/>
      <c r="O58" s="16"/>
      <c r="P5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58" s="46"/>
    </row>
    <row r="59" spans="1:17" ht="20.100000000000001" customHeight="1" x14ac:dyDescent="0.25">
      <c r="A59" s="7">
        <v>58</v>
      </c>
      <c r="B59" s="4" t="str">
        <f>LISTA_STUDENTI[[#This Row],[Broj indeksa]]</f>
        <v>2018/2505</v>
      </c>
      <c r="C59" s="4" t="str">
        <f>VLOOKUP(Rezultati_predrok[[#This Row],[Broj indeksa]],LISTA_STUDENTI[[Broj indeksa]:[tip studija]],2,FALSE)</f>
        <v>Mitrović</v>
      </c>
      <c r="D59" s="4" t="str">
        <f>VLOOKUP(Rezultati_predrok[Broj indeksa],LISTA_STUDENTI[[Broj indeksa]:[tip studija]],3,FALSE)</f>
        <v>Dragan</v>
      </c>
      <c r="E59" s="4" t="str">
        <f>VLOOKUP(Rezultati_predrok[[#This Row],[Broj indeksa]],LISTA_STUDENTI[[Broj indeksa]:[tip studija]],4,FALSE)</f>
        <v>osnovne strukovne studije</v>
      </c>
      <c r="F59" s="11">
        <v>31</v>
      </c>
      <c r="G59" s="42">
        <f>IF(Rezultati_predrok[[#This Row],[Obrada teksta]]&lt;&gt;"",Januar_2019!$V$3,"")</f>
        <v>43504</v>
      </c>
      <c r="H59" s="11">
        <v>32</v>
      </c>
      <c r="I59" s="42">
        <f>IF(Rezultati_predrok[[#This Row],[Obrada teksta]]&lt;&gt;"",Januar_2019!$V$3,"")</f>
        <v>43504</v>
      </c>
      <c r="J59" s="11">
        <v>21</v>
      </c>
      <c r="K59" s="42"/>
      <c r="L59" s="11">
        <v>10</v>
      </c>
      <c r="M59" s="13"/>
      <c r="N59" s="13">
        <v>9</v>
      </c>
      <c r="O59" s="16"/>
      <c r="P5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59" s="46"/>
    </row>
    <row r="60" spans="1:17" ht="20.100000000000001" customHeight="1" x14ac:dyDescent="0.25">
      <c r="A60" s="7">
        <v>59</v>
      </c>
      <c r="B60" s="4" t="str">
        <f>LISTA_STUDENTI[[#This Row],[Broj indeksa]]</f>
        <v>2018/2046</v>
      </c>
      <c r="C60" s="4" t="str">
        <f>VLOOKUP(Rezultati_predrok[[#This Row],[Broj indeksa]],LISTA_STUDENTI[[Broj indeksa]:[tip studija]],2,FALSE)</f>
        <v>Mlađenović</v>
      </c>
      <c r="D60" s="4" t="str">
        <f>VLOOKUP(Rezultati_predrok[Broj indeksa],LISTA_STUDENTI[[Broj indeksa]:[tip studija]],3,FALSE)</f>
        <v>Natalija</v>
      </c>
      <c r="E60" s="4" t="str">
        <f>VLOOKUP(Rezultati_predrok[[#This Row],[Broj indeksa]],LISTA_STUDENTI[[Broj indeksa]:[tip studija]],4,FALSE)</f>
        <v>osnovne strukovne studije</v>
      </c>
      <c r="F60" s="11">
        <v>24</v>
      </c>
      <c r="G60" s="42">
        <f>IF(Rezultati_predrok[[#This Row],[Obrada teksta]]&lt;&gt;"",Januar_2019!$V$3,"")</f>
        <v>43504</v>
      </c>
      <c r="H60" s="11">
        <v>27</v>
      </c>
      <c r="I60" s="42">
        <f>IF(Rezultati_predrok[[#This Row],[Obrada teksta]]&lt;&gt;"",Januar_2019!$V$3,"")</f>
        <v>43504</v>
      </c>
      <c r="J60" s="11"/>
      <c r="K60" s="42"/>
      <c r="L60" s="11">
        <v>9</v>
      </c>
      <c r="M60" s="13"/>
      <c r="N60" s="13"/>
      <c r="O60" s="16"/>
      <c r="P6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0" s="46"/>
    </row>
    <row r="61" spans="1:17" ht="20.100000000000001" customHeight="1" x14ac:dyDescent="0.25">
      <c r="A61" s="7">
        <v>60</v>
      </c>
      <c r="B61" s="4" t="str">
        <f>LISTA_STUDENTI[[#This Row],[Broj indeksa]]</f>
        <v>2017/2042</v>
      </c>
      <c r="C61" s="4" t="str">
        <f>VLOOKUP(Rezultati_predrok[[#This Row],[Broj indeksa]],LISTA_STUDENTI[[Broj indeksa]:[tip studija]],2,FALSE)</f>
        <v>Nešovanović</v>
      </c>
      <c r="D61" s="4" t="str">
        <f>VLOOKUP(Rezultati_predrok[Broj indeksa],LISTA_STUDENTI[[Broj indeksa]:[tip studija]],3,FALSE)</f>
        <v>Đorđe</v>
      </c>
      <c r="E61" s="4" t="str">
        <f>VLOOKUP(Rezultati_predrok[[#This Row],[Broj indeksa]],LISTA_STUDENTI[[Broj indeksa]:[tip studija]],4,FALSE)</f>
        <v>osnovne strukovne studije</v>
      </c>
      <c r="F61" s="11" t="s">
        <v>272</v>
      </c>
      <c r="G61" s="42" t="str">
        <f>IF(Rezultati_predrok[[#This Row],[Obrada teksta]]&lt;&gt;"",Januar_2019!$V$3,"")</f>
        <v/>
      </c>
      <c r="H61" s="11" t="s">
        <v>272</v>
      </c>
      <c r="I61" s="42" t="str">
        <f>IF(Rezultati_predrok[[#This Row],[Obrada teksta]]&lt;&gt;"",Januar_2019!$V$3,"")</f>
        <v/>
      </c>
      <c r="J61" s="11"/>
      <c r="K61" s="42"/>
      <c r="L61" s="11"/>
      <c r="M61" s="13"/>
      <c r="N61" s="13"/>
      <c r="O61" s="16"/>
      <c r="P6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1" s="46"/>
    </row>
    <row r="62" spans="1:17" ht="20.100000000000001" customHeight="1" x14ac:dyDescent="0.25">
      <c r="A62" s="7">
        <v>61</v>
      </c>
      <c r="B62" s="4" t="str">
        <f>LISTA_STUDENTI[[#This Row],[Broj indeksa]]</f>
        <v>2018/2016</v>
      </c>
      <c r="C62" s="4" t="str">
        <f>VLOOKUP(Rezultati_predrok[[#This Row],[Broj indeksa]],LISTA_STUDENTI[[Broj indeksa]:[tip studija]],2,FALSE)</f>
        <v>Nikolovski</v>
      </c>
      <c r="D62" s="4" t="str">
        <f>VLOOKUP(Rezultati_predrok[Broj indeksa],LISTA_STUDENTI[[Broj indeksa]:[tip studija]],3,FALSE)</f>
        <v>Ilija</v>
      </c>
      <c r="E62" s="4" t="str">
        <f>VLOOKUP(Rezultati_predrok[[#This Row],[Broj indeksa]],LISTA_STUDENTI[[Broj indeksa]:[tip studija]],4,FALSE)</f>
        <v>osnovne strukovne studije</v>
      </c>
      <c r="F62" s="11" t="s">
        <v>272</v>
      </c>
      <c r="G62" s="42" t="str">
        <f>IF(Rezultati_predrok[[#This Row],[Obrada teksta]]&lt;&gt;"",Januar_2019!$V$3,"")</f>
        <v/>
      </c>
      <c r="H62" s="11" t="s">
        <v>272</v>
      </c>
      <c r="I62" s="42" t="str">
        <f>IF(Rezultati_predrok[[#This Row],[Obrada teksta]]&lt;&gt;"",Januar_2019!$V$3,"")</f>
        <v/>
      </c>
      <c r="J62" s="11"/>
      <c r="K62" s="42"/>
      <c r="L62" s="11"/>
      <c r="M62" s="13"/>
      <c r="N62" s="13"/>
      <c r="O62" s="16"/>
      <c r="P6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2" s="46"/>
    </row>
    <row r="63" spans="1:17" ht="20.100000000000001" customHeight="1" x14ac:dyDescent="0.25">
      <c r="A63" s="7">
        <v>62</v>
      </c>
      <c r="B63" s="4" t="str">
        <f>LISTA_STUDENTI[[#This Row],[Broj indeksa]]</f>
        <v>2018/2501</v>
      </c>
      <c r="C63" s="4" t="str">
        <f>VLOOKUP(Rezultati_predrok[[#This Row],[Broj indeksa]],LISTA_STUDENTI[[Broj indeksa]:[tip studija]],2,FALSE)</f>
        <v>Novaković</v>
      </c>
      <c r="D63" s="4" t="str">
        <f>VLOOKUP(Rezultati_predrok[Broj indeksa],LISTA_STUDENTI[[Broj indeksa]:[tip studija]],3,FALSE)</f>
        <v>Milena</v>
      </c>
      <c r="E63" s="4" t="str">
        <f>VLOOKUP(Rezultati_predrok[[#This Row],[Broj indeksa]],LISTA_STUDENTI[[Broj indeksa]:[tip studija]],4,FALSE)</f>
        <v>osnovne strukovne studije</v>
      </c>
      <c r="F63" s="11">
        <v>25</v>
      </c>
      <c r="G63" s="42">
        <f>IF(Rezultati_predrok[[#This Row],[Obrada teksta]]&lt;&gt;"",Januar_2019!$V$3,"")</f>
        <v>43504</v>
      </c>
      <c r="H63" s="11">
        <v>29</v>
      </c>
      <c r="I63" s="42">
        <f>IF(Rezultati_predrok[[#This Row],[Obrada teksta]]&lt;&gt;"",Januar_2019!$V$3,"")</f>
        <v>43504</v>
      </c>
      <c r="J63" s="11"/>
      <c r="K63" s="42"/>
      <c r="L63" s="11"/>
      <c r="M63" s="13"/>
      <c r="N63" s="13"/>
      <c r="O63" s="16"/>
      <c r="P6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3" s="46"/>
    </row>
    <row r="64" spans="1:17" ht="20.100000000000001" customHeight="1" x14ac:dyDescent="0.25">
      <c r="A64" s="7">
        <v>63</v>
      </c>
      <c r="B64" s="4" t="str">
        <f>LISTA_STUDENTI[[#This Row],[Broj indeksa]]</f>
        <v>2018/2028</v>
      </c>
      <c r="C64" s="4" t="str">
        <f>VLOOKUP(Rezultati_predrok[[#This Row],[Broj indeksa]],LISTA_STUDENTI[[Broj indeksa]:[tip studija]],2,FALSE)</f>
        <v>Obradović</v>
      </c>
      <c r="D64" s="4" t="str">
        <f>VLOOKUP(Rezultati_predrok[Broj indeksa],LISTA_STUDENTI[[Broj indeksa]:[tip studija]],3,FALSE)</f>
        <v>Marija</v>
      </c>
      <c r="E64" s="4" t="str">
        <f>VLOOKUP(Rezultati_predrok[[#This Row],[Broj indeksa]],LISTA_STUDENTI[[Broj indeksa]:[tip studija]],4,FALSE)</f>
        <v>osnovne strukovne studije</v>
      </c>
      <c r="F64" s="11">
        <v>25</v>
      </c>
      <c r="G64" s="42">
        <f>IF(Rezultati_predrok[[#This Row],[Obrada teksta]]&lt;&gt;"",Januar_2019!$V$3,"")</f>
        <v>43504</v>
      </c>
      <c r="H64" s="11">
        <v>26</v>
      </c>
      <c r="I64" s="42">
        <f>IF(Rezultati_predrok[[#This Row],[Obrada teksta]]&lt;&gt;"",Januar_2019!$V$3,"")</f>
        <v>43504</v>
      </c>
      <c r="J64" s="11"/>
      <c r="K64" s="42"/>
      <c r="L64" s="11"/>
      <c r="M64" s="13"/>
      <c r="N64" s="13"/>
      <c r="O64" s="16"/>
      <c r="P6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4" s="46"/>
    </row>
    <row r="65" spans="1:17" ht="20.100000000000001" customHeight="1" x14ac:dyDescent="0.25">
      <c r="A65" s="7">
        <v>64</v>
      </c>
      <c r="B65" s="4" t="str">
        <f>LISTA_STUDENTI[[#This Row],[Broj indeksa]]</f>
        <v>2018/2503</v>
      </c>
      <c r="C65" s="4" t="str">
        <f>VLOOKUP(Rezultati_predrok[[#This Row],[Broj indeksa]],LISTA_STUDENTI[[Broj indeksa]:[tip studija]],2,FALSE)</f>
        <v>Ognjenović</v>
      </c>
      <c r="D65" s="4" t="str">
        <f>VLOOKUP(Rezultati_predrok[Broj indeksa],LISTA_STUDENTI[[Broj indeksa]:[tip studija]],3,FALSE)</f>
        <v>Katarina</v>
      </c>
      <c r="E65" s="4" t="str">
        <f>VLOOKUP(Rezultati_predrok[[#This Row],[Broj indeksa]],LISTA_STUDENTI[[Broj indeksa]:[tip studija]],4,FALSE)</f>
        <v>osnovne strukovne studije</v>
      </c>
      <c r="F65" s="11" t="s">
        <v>272</v>
      </c>
      <c r="G65" s="42" t="str">
        <f>IF(Rezultati_predrok[[#This Row],[Obrada teksta]]&lt;&gt;"",Januar_2019!$V$3,"")</f>
        <v/>
      </c>
      <c r="H65" s="11" t="s">
        <v>272</v>
      </c>
      <c r="I65" s="42" t="str">
        <f>IF(Rezultati_predrok[[#This Row],[Obrada teksta]]&lt;&gt;"",Januar_2019!$V$3,"")</f>
        <v/>
      </c>
      <c r="J65" s="11"/>
      <c r="K65" s="42"/>
      <c r="L65" s="11"/>
      <c r="M65" s="13"/>
      <c r="N65" s="13"/>
      <c r="O65" s="16"/>
      <c r="P6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5" s="46"/>
    </row>
    <row r="66" spans="1:17" ht="20.100000000000001" customHeight="1" x14ac:dyDescent="0.25">
      <c r="A66" s="7">
        <v>65</v>
      </c>
      <c r="B66" s="4" t="str">
        <f>LISTA_STUDENTI[[#This Row],[Broj indeksa]]</f>
        <v>2018/2069</v>
      </c>
      <c r="C66" s="4" t="str">
        <f>VLOOKUP(Rezultati_predrok[[#This Row],[Broj indeksa]],LISTA_STUDENTI[[Broj indeksa]:[tip studija]],2,FALSE)</f>
        <v>Ožegović</v>
      </c>
      <c r="D66" s="4" t="str">
        <f>VLOOKUP(Rezultati_predrok[Broj indeksa],LISTA_STUDENTI[[Broj indeksa]:[tip studija]],3,FALSE)</f>
        <v>Milorad</v>
      </c>
      <c r="E66" s="4" t="str">
        <f>VLOOKUP(Rezultati_predrok[[#This Row],[Broj indeksa]],LISTA_STUDENTI[[Broj indeksa]:[tip studija]],4,FALSE)</f>
        <v>osnovne strukovne studije</v>
      </c>
      <c r="F66" s="11" t="s">
        <v>272</v>
      </c>
      <c r="G66" s="42" t="str">
        <f>IF(Rezultati_predrok[[#This Row],[Obrada teksta]]&lt;&gt;"",Januar_2019!$V$3,"")</f>
        <v/>
      </c>
      <c r="H66" s="11" t="s">
        <v>272</v>
      </c>
      <c r="I66" s="42" t="str">
        <f>IF(Rezultati_predrok[[#This Row],[Obrada teksta]]&lt;&gt;"",Januar_2019!$V$3,"")</f>
        <v/>
      </c>
      <c r="J66" s="11"/>
      <c r="K66" s="42"/>
      <c r="L66" s="11"/>
      <c r="M66" s="13"/>
      <c r="N66" s="13"/>
      <c r="O66" s="16"/>
      <c r="P6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6" s="46"/>
    </row>
    <row r="67" spans="1:17" ht="20.100000000000001" customHeight="1" x14ac:dyDescent="0.25">
      <c r="A67" s="7">
        <v>66</v>
      </c>
      <c r="B67" s="4" t="str">
        <f>LISTA_STUDENTI[[#This Row],[Broj indeksa]]</f>
        <v>2018/2032</v>
      </c>
      <c r="C67" s="4" t="str">
        <f>VLOOKUP(Rezultati_predrok[[#This Row],[Broj indeksa]],LISTA_STUDENTI[[Broj indeksa]:[tip studija]],2,FALSE)</f>
        <v>Otović</v>
      </c>
      <c r="D67" s="4" t="str">
        <f>VLOOKUP(Rezultati_predrok[Broj indeksa],LISTA_STUDENTI[[Broj indeksa]:[tip studija]],3,FALSE)</f>
        <v>David</v>
      </c>
      <c r="E67" s="4" t="str">
        <f>VLOOKUP(Rezultati_predrok[[#This Row],[Broj indeksa]],LISTA_STUDENTI[[Broj indeksa]:[tip studija]],4,FALSE)</f>
        <v>osnovne strukovne studije</v>
      </c>
      <c r="F67" s="11">
        <v>24</v>
      </c>
      <c r="G67" s="42">
        <f>IF(Rezultati_predrok[[#This Row],[Obrada teksta]]&lt;&gt;"",Januar_2019!$V$3,"")</f>
        <v>43504</v>
      </c>
      <c r="H67" s="11">
        <v>28</v>
      </c>
      <c r="I67" s="42">
        <f>IF(Rezultati_predrok[[#This Row],[Obrada teksta]]&lt;&gt;"",Januar_2019!$V$3,"")</f>
        <v>43504</v>
      </c>
      <c r="J67" s="11"/>
      <c r="K67" s="42"/>
      <c r="L67" s="11">
        <v>12</v>
      </c>
      <c r="M67" s="13"/>
      <c r="N67" s="13"/>
      <c r="O67" s="16"/>
      <c r="P6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7" s="46"/>
    </row>
    <row r="68" spans="1:17" ht="20.100000000000001" customHeight="1" x14ac:dyDescent="0.25">
      <c r="A68" s="7">
        <v>67</v>
      </c>
      <c r="B68" s="4" t="str">
        <f>LISTA_STUDENTI[[#This Row],[Broj indeksa]]</f>
        <v>2018/2039</v>
      </c>
      <c r="C68" s="4" t="str">
        <f>VLOOKUP(Rezultati_predrok[[#This Row],[Broj indeksa]],LISTA_STUDENTI[[Broj indeksa]:[tip studija]],2,FALSE)</f>
        <v>Pantić</v>
      </c>
      <c r="D68" s="4" t="str">
        <f>VLOOKUP(Rezultati_predrok[Broj indeksa],LISTA_STUDENTI[[Broj indeksa]:[tip studija]],3,FALSE)</f>
        <v>Viktor</v>
      </c>
      <c r="E68" s="4" t="str">
        <f>VLOOKUP(Rezultati_predrok[[#This Row],[Broj indeksa]],LISTA_STUDENTI[[Broj indeksa]:[tip studija]],4,FALSE)</f>
        <v>osnovne strukovne studije</v>
      </c>
      <c r="F68" s="11">
        <v>25</v>
      </c>
      <c r="G68" s="42">
        <f>IF(Rezultati_predrok[[#This Row],[Obrada teksta]]&lt;&gt;"",Januar_2019!$V$3,"")</f>
        <v>43504</v>
      </c>
      <c r="H68" s="11">
        <v>27</v>
      </c>
      <c r="I68" s="42">
        <f>IF(Rezultati_predrok[[#This Row],[Obrada teksta]]&lt;&gt;"",Januar_2019!$V$3,"")</f>
        <v>43504</v>
      </c>
      <c r="J68" s="11"/>
      <c r="K68" s="42"/>
      <c r="L68" s="11"/>
      <c r="M68" s="13"/>
      <c r="N68" s="13"/>
      <c r="O68" s="16"/>
      <c r="P6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8" s="46"/>
    </row>
    <row r="69" spans="1:17" ht="20.100000000000001" customHeight="1" x14ac:dyDescent="0.25">
      <c r="A69" s="7">
        <v>68</v>
      </c>
      <c r="B69" s="4" t="str">
        <f>LISTA_STUDENTI[[#This Row],[Broj indeksa]]</f>
        <v>2018/2023</v>
      </c>
      <c r="C69" s="4" t="str">
        <f>VLOOKUP(Rezultati_predrok[[#This Row],[Broj indeksa]],LISTA_STUDENTI[[Broj indeksa]:[tip studija]],2,FALSE)</f>
        <v>Petković</v>
      </c>
      <c r="D69" s="4" t="str">
        <f>VLOOKUP(Rezultati_predrok[Broj indeksa],LISTA_STUDENTI[[Broj indeksa]:[tip studija]],3,FALSE)</f>
        <v>Zoran</v>
      </c>
      <c r="E69" s="4" t="str">
        <f>VLOOKUP(Rezultati_predrok[[#This Row],[Broj indeksa]],LISTA_STUDENTI[[Broj indeksa]:[tip studija]],4,FALSE)</f>
        <v>osnovne strukovne studije</v>
      </c>
      <c r="F69" s="11">
        <v>28</v>
      </c>
      <c r="G69" s="42">
        <f>IF(Rezultati_predrok[[#This Row],[Obrada teksta]]&lt;&gt;"",Januar_2019!$V$3,"")</f>
        <v>43504</v>
      </c>
      <c r="H69" s="11">
        <v>30</v>
      </c>
      <c r="I69" s="42">
        <f>IF(Rezultati_predrok[[#This Row],[Obrada teksta]]&lt;&gt;"",Januar_2019!$V$3,"")</f>
        <v>43504</v>
      </c>
      <c r="J69" s="11"/>
      <c r="K69" s="42"/>
      <c r="L69" s="11"/>
      <c r="M69" s="13"/>
      <c r="N69" s="13"/>
      <c r="O69" s="16"/>
      <c r="P6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69" s="46"/>
    </row>
    <row r="70" spans="1:17" ht="20.100000000000001" customHeight="1" x14ac:dyDescent="0.25">
      <c r="A70" s="7">
        <v>69</v>
      </c>
      <c r="B70" s="4" t="str">
        <f>LISTA_STUDENTI[[#This Row],[Broj indeksa]]</f>
        <v>2016/2514</v>
      </c>
      <c r="C70" s="4" t="str">
        <f>VLOOKUP(Rezultati_predrok[[#This Row],[Broj indeksa]],LISTA_STUDENTI[[Broj indeksa]:[tip studija]],2,FALSE)</f>
        <v>Petrović</v>
      </c>
      <c r="D70" s="4" t="str">
        <f>VLOOKUP(Rezultati_predrok[Broj indeksa],LISTA_STUDENTI[[Broj indeksa]:[tip studija]],3,FALSE)</f>
        <v>Aleksandra</v>
      </c>
      <c r="E70" s="4" t="str">
        <f>VLOOKUP(Rezultati_predrok[[#This Row],[Broj indeksa]],LISTA_STUDENTI[[Broj indeksa]:[tip studija]],4,FALSE)</f>
        <v>osnovne strukovne studije</v>
      </c>
      <c r="F70" s="11" t="s">
        <v>272</v>
      </c>
      <c r="G70" s="42" t="str">
        <f>IF(Rezultati_predrok[[#This Row],[Obrada teksta]]&lt;&gt;"",Januar_2019!$V$3,"")</f>
        <v/>
      </c>
      <c r="H70" s="11" t="s">
        <v>272</v>
      </c>
      <c r="I70" s="42" t="str">
        <f>IF(Rezultati_predrok[[#This Row],[Obrada teksta]]&lt;&gt;"",Januar_2019!$V$3,"")</f>
        <v/>
      </c>
      <c r="J70" s="11"/>
      <c r="K70" s="42"/>
      <c r="L70" s="11"/>
      <c r="M70" s="13"/>
      <c r="N70" s="13"/>
      <c r="O70" s="16"/>
      <c r="P7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0" s="46"/>
    </row>
    <row r="71" spans="1:17" ht="20.100000000000001" customHeight="1" x14ac:dyDescent="0.25">
      <c r="A71" s="7">
        <v>70</v>
      </c>
      <c r="B71" s="4" t="str">
        <f>LISTA_STUDENTI[[#This Row],[Broj indeksa]]</f>
        <v>2018/2506</v>
      </c>
      <c r="C71" s="4" t="str">
        <f>VLOOKUP(Rezultati_predrok[[#This Row],[Broj indeksa]],LISTA_STUDENTI[[Broj indeksa]:[tip studija]],2,FALSE)</f>
        <v>Petrović</v>
      </c>
      <c r="D71" s="4" t="str">
        <f>VLOOKUP(Rezultati_predrok[Broj indeksa],LISTA_STUDENTI[[Broj indeksa]:[tip studija]],3,FALSE)</f>
        <v>Mirela</v>
      </c>
      <c r="E71" s="4" t="str">
        <f>VLOOKUP(Rezultati_predrok[[#This Row],[Broj indeksa]],LISTA_STUDENTI[[Broj indeksa]:[tip studija]],4,FALSE)</f>
        <v>osnovne strukovne studije</v>
      </c>
      <c r="F71" s="11">
        <v>27</v>
      </c>
      <c r="G71" s="42">
        <f>IF(Rezultati_predrok[[#This Row],[Obrada teksta]]&lt;&gt;"",Januar_2019!$V$3,"")</f>
        <v>43504</v>
      </c>
      <c r="H71" s="11">
        <v>28</v>
      </c>
      <c r="I71" s="42">
        <f>IF(Rezultati_predrok[[#This Row],[Obrada teksta]]&lt;&gt;"",Januar_2019!$V$3,"")</f>
        <v>43504</v>
      </c>
      <c r="J71" s="11">
        <v>15</v>
      </c>
      <c r="K71" s="42"/>
      <c r="L71" s="11"/>
      <c r="M71" s="13"/>
      <c r="N71" s="13">
        <v>9</v>
      </c>
      <c r="O71" s="16"/>
      <c r="P7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1" s="46"/>
    </row>
    <row r="72" spans="1:17" ht="20.100000000000001" customHeight="1" x14ac:dyDescent="0.25">
      <c r="A72" s="7">
        <v>71</v>
      </c>
      <c r="B72" s="4" t="str">
        <f>LISTA_STUDENTI[[#This Row],[Broj indeksa]]</f>
        <v>2017/2034</v>
      </c>
      <c r="C72" s="4" t="str">
        <f>VLOOKUP(Rezultati_predrok[[#This Row],[Broj indeksa]],LISTA_STUDENTI[[Broj indeksa]:[tip studija]],2,FALSE)</f>
        <v>Petrović</v>
      </c>
      <c r="D72" s="4" t="str">
        <f>VLOOKUP(Rezultati_predrok[Broj indeksa],LISTA_STUDENTI[[Broj indeksa]:[tip studija]],3,FALSE)</f>
        <v>Jovan</v>
      </c>
      <c r="E72" s="4" t="str">
        <f>VLOOKUP(Rezultati_predrok[[#This Row],[Broj indeksa]],LISTA_STUDENTI[[Broj indeksa]:[tip studija]],4,FALSE)</f>
        <v>osnovne strukovne studije</v>
      </c>
      <c r="F72" s="11" t="s">
        <v>272</v>
      </c>
      <c r="G72" s="42" t="str">
        <f>IF(Rezultati_predrok[[#This Row],[Obrada teksta]]&lt;&gt;"",Januar_2019!$V$3,"")</f>
        <v/>
      </c>
      <c r="H72" s="11" t="s">
        <v>272</v>
      </c>
      <c r="I72" s="42" t="str">
        <f>IF(Rezultati_predrok[[#This Row],[Obrada teksta]]&lt;&gt;"",Januar_2019!$V$3,"")</f>
        <v/>
      </c>
      <c r="J72" s="11"/>
      <c r="K72" s="42"/>
      <c r="L72" s="11"/>
      <c r="M72" s="13"/>
      <c r="N72" s="13"/>
      <c r="O72" s="16"/>
      <c r="P7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2" s="46"/>
    </row>
    <row r="73" spans="1:17" ht="20.100000000000001" customHeight="1" x14ac:dyDescent="0.25">
      <c r="A73" s="7">
        <v>72</v>
      </c>
      <c r="B73" s="4" t="str">
        <f>LISTA_STUDENTI[[#This Row],[Broj indeksa]]</f>
        <v>2018/2010</v>
      </c>
      <c r="C73" s="4" t="str">
        <f>VLOOKUP(Rezultati_predrok[[#This Row],[Broj indeksa]],LISTA_STUDENTI[[Broj indeksa]:[tip studija]],2,FALSE)</f>
        <v>Petrović</v>
      </c>
      <c r="D73" s="4" t="str">
        <f>VLOOKUP(Rezultati_predrok[Broj indeksa],LISTA_STUDENTI[[Broj indeksa]:[tip studija]],3,FALSE)</f>
        <v>Veljko</v>
      </c>
      <c r="E73" s="4" t="str">
        <f>VLOOKUP(Rezultati_predrok[[#This Row],[Broj indeksa]],LISTA_STUDENTI[[Broj indeksa]:[tip studija]],4,FALSE)</f>
        <v>osnovne strukovne studije</v>
      </c>
      <c r="F73" s="11" t="s">
        <v>272</v>
      </c>
      <c r="G73" s="42" t="str">
        <f>IF(Rezultati_predrok[[#This Row],[Obrada teksta]]&lt;&gt;"",Januar_2019!$V$3,"")</f>
        <v/>
      </c>
      <c r="H73" s="11" t="s">
        <v>272</v>
      </c>
      <c r="I73" s="42" t="str">
        <f>IF(Rezultati_predrok[[#This Row],[Obrada teksta]]&lt;&gt;"",Januar_2019!$V$3,"")</f>
        <v/>
      </c>
      <c r="J73" s="11"/>
      <c r="K73" s="42"/>
      <c r="L73" s="11"/>
      <c r="M73" s="13"/>
      <c r="N73" s="13"/>
      <c r="O73" s="16"/>
      <c r="P7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3" s="46"/>
    </row>
    <row r="74" spans="1:17" ht="20.100000000000001" customHeight="1" x14ac:dyDescent="0.25">
      <c r="A74" s="7">
        <v>73</v>
      </c>
      <c r="B74" s="4" t="str">
        <f>LISTA_STUDENTI[[#This Row],[Broj indeksa]]</f>
        <v>2018/2504</v>
      </c>
      <c r="C74" s="4" t="str">
        <f>VLOOKUP(Rezultati_predrok[[#This Row],[Broj indeksa]],LISTA_STUDENTI[[Broj indeksa]:[tip studija]],2,FALSE)</f>
        <v>Prelić</v>
      </c>
      <c r="D74" s="4" t="str">
        <f>VLOOKUP(Rezultati_predrok[Broj indeksa],LISTA_STUDENTI[[Broj indeksa]:[tip studija]],3,FALSE)</f>
        <v>Gordana</v>
      </c>
      <c r="E74" s="4" t="str">
        <f>VLOOKUP(Rezultati_predrok[[#This Row],[Broj indeksa]],LISTA_STUDENTI[[Broj indeksa]:[tip studija]],4,FALSE)</f>
        <v>osnovne strukovne studije</v>
      </c>
      <c r="F74" s="11">
        <v>26</v>
      </c>
      <c r="G74" s="42">
        <f>IF(Rezultati_predrok[[#This Row],[Obrada teksta]]&lt;&gt;"",Januar_2019!$V$3,"")</f>
        <v>43504</v>
      </c>
      <c r="H74" s="11">
        <v>25</v>
      </c>
      <c r="I74" s="42">
        <f>IF(Rezultati_predrok[[#This Row],[Obrada teksta]]&lt;&gt;"",Januar_2019!$V$3,"")</f>
        <v>43504</v>
      </c>
      <c r="J74" s="11">
        <v>20</v>
      </c>
      <c r="K74" s="42"/>
      <c r="L74" s="11">
        <v>9</v>
      </c>
      <c r="M74" s="13"/>
      <c r="N74" s="13">
        <v>9</v>
      </c>
      <c r="O74" s="16"/>
      <c r="P7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74" s="46"/>
    </row>
    <row r="75" spans="1:17" ht="20.100000000000001" customHeight="1" x14ac:dyDescent="0.25">
      <c r="A75" s="7">
        <v>74</v>
      </c>
      <c r="B75" s="4" t="str">
        <f>LISTA_STUDENTI[[#This Row],[Broj indeksa]]</f>
        <v>2018/2508</v>
      </c>
      <c r="C75" s="4" t="str">
        <f>VLOOKUP(Rezultati_predrok[[#This Row],[Broj indeksa]],LISTA_STUDENTI[[Broj indeksa]:[tip studija]],2,FALSE)</f>
        <v>Prizrenac</v>
      </c>
      <c r="D75" s="4" t="str">
        <f>VLOOKUP(Rezultati_predrok[Broj indeksa],LISTA_STUDENTI[[Broj indeksa]:[tip studija]],3,FALSE)</f>
        <v>Aleksandar</v>
      </c>
      <c r="E75" s="4" t="str">
        <f>VLOOKUP(Rezultati_predrok[[#This Row],[Broj indeksa]],LISTA_STUDENTI[[Broj indeksa]:[tip studija]],4,FALSE)</f>
        <v>osnovne strukovne studije</v>
      </c>
      <c r="F75" s="11">
        <v>28</v>
      </c>
      <c r="G75" s="42">
        <f>IF(Rezultati_predrok[[#This Row],[Obrada teksta]]&lt;&gt;"",Januar_2019!$V$3,"")</f>
        <v>43504</v>
      </c>
      <c r="H75" s="11">
        <v>30</v>
      </c>
      <c r="I75" s="42">
        <f>IF(Rezultati_predrok[[#This Row],[Obrada teksta]]&lt;&gt;"",Januar_2019!$V$3,"")</f>
        <v>43504</v>
      </c>
      <c r="J75" s="11">
        <v>21</v>
      </c>
      <c r="K75" s="42"/>
      <c r="L75" s="11">
        <v>9</v>
      </c>
      <c r="M75" s="13"/>
      <c r="N75" s="13"/>
      <c r="O75" s="16"/>
      <c r="P7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5" s="46"/>
    </row>
    <row r="76" spans="1:17" ht="20.100000000000001" customHeight="1" x14ac:dyDescent="0.25">
      <c r="A76" s="7">
        <v>75</v>
      </c>
      <c r="B76" s="4" t="str">
        <f>LISTA_STUDENTI[[#This Row],[Broj indeksa]]</f>
        <v>2015/2041</v>
      </c>
      <c r="C76" s="4" t="str">
        <f>VLOOKUP(Rezultati_predrok[[#This Row],[Broj indeksa]],LISTA_STUDENTI[[Broj indeksa]:[tip studija]],2,FALSE)</f>
        <v>Radivojev</v>
      </c>
      <c r="D76" s="4" t="str">
        <f>VLOOKUP(Rezultati_predrok[Broj indeksa],LISTA_STUDENTI[[Broj indeksa]:[tip studija]],3,FALSE)</f>
        <v>Miloš</v>
      </c>
      <c r="E76" s="4" t="str">
        <f>VLOOKUP(Rezultati_predrok[[#This Row],[Broj indeksa]],LISTA_STUDENTI[[Broj indeksa]:[tip studija]],4,FALSE)</f>
        <v>osnovne strukovne studije</v>
      </c>
      <c r="F76" s="11" t="s">
        <v>272</v>
      </c>
      <c r="G76" s="42" t="str">
        <f>IF(Rezultati_predrok[[#This Row],[Obrada teksta]]&lt;&gt;"",Januar_2019!$V$3,"")</f>
        <v/>
      </c>
      <c r="H76" s="11" t="s">
        <v>272</v>
      </c>
      <c r="I76" s="42" t="str">
        <f>IF(Rezultati_predrok[[#This Row],[Obrada teksta]]&lt;&gt;"",Januar_2019!$V$3,"")</f>
        <v/>
      </c>
      <c r="J76" s="11"/>
      <c r="K76" s="42"/>
      <c r="L76" s="11"/>
      <c r="M76" s="13"/>
      <c r="N76" s="13"/>
      <c r="O76" s="16"/>
      <c r="P7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6" s="46"/>
    </row>
    <row r="77" spans="1:17" ht="20.100000000000001" customHeight="1" x14ac:dyDescent="0.25">
      <c r="A77" s="7">
        <v>76</v>
      </c>
      <c r="B77" s="4" t="str">
        <f>LISTA_STUDENTI[[#This Row],[Broj indeksa]]</f>
        <v>2018/2027</v>
      </c>
      <c r="C77" s="4" t="str">
        <f>VLOOKUP(Rezultati_predrok[[#This Row],[Broj indeksa]],LISTA_STUDENTI[[Broj indeksa]:[tip studija]],2,FALSE)</f>
        <v>Rajić</v>
      </c>
      <c r="D77" s="4" t="str">
        <f>VLOOKUP(Rezultati_predrok[Broj indeksa],LISTA_STUDENTI[[Broj indeksa]:[tip studija]],3,FALSE)</f>
        <v>Matija</v>
      </c>
      <c r="E77" s="4" t="str">
        <f>VLOOKUP(Rezultati_predrok[[#This Row],[Broj indeksa]],LISTA_STUDENTI[[Broj indeksa]:[tip studija]],4,FALSE)</f>
        <v>osnovne strukovne studije</v>
      </c>
      <c r="F77" s="11" t="s">
        <v>272</v>
      </c>
      <c r="G77" s="42" t="str">
        <f>IF(Rezultati_predrok[[#This Row],[Obrada teksta]]&lt;&gt;"",Januar_2019!$V$3,"")</f>
        <v/>
      </c>
      <c r="H77" s="11" t="s">
        <v>272</v>
      </c>
      <c r="I77" s="42" t="str">
        <f>IF(Rezultati_predrok[[#This Row],[Obrada teksta]]&lt;&gt;"",Januar_2019!$V$3,"")</f>
        <v/>
      </c>
      <c r="J77" s="11"/>
      <c r="K77" s="42"/>
      <c r="L77" s="11"/>
      <c r="M77" s="13"/>
      <c r="N77" s="13"/>
      <c r="O77" s="16"/>
      <c r="P7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7" s="46"/>
    </row>
    <row r="78" spans="1:17" ht="20.100000000000001" customHeight="1" x14ac:dyDescent="0.25">
      <c r="A78" s="7">
        <v>77</v>
      </c>
      <c r="B78" s="4" t="str">
        <f>LISTA_STUDENTI[[#This Row],[Broj indeksa]]</f>
        <v>2018/2507</v>
      </c>
      <c r="C78" s="4" t="str">
        <f>VLOOKUP(Rezultati_predrok[[#This Row],[Broj indeksa]],LISTA_STUDENTI[[Broj indeksa]:[tip studija]],2,FALSE)</f>
        <v>Ranković</v>
      </c>
      <c r="D78" s="4" t="str">
        <f>VLOOKUP(Rezultati_predrok[Broj indeksa],LISTA_STUDENTI[[Broj indeksa]:[tip studija]],3,FALSE)</f>
        <v>Bojana</v>
      </c>
      <c r="E78" s="4" t="str">
        <f>VLOOKUP(Rezultati_predrok[[#This Row],[Broj indeksa]],LISTA_STUDENTI[[Broj indeksa]:[tip studija]],4,FALSE)</f>
        <v>osnovne strukovne studije</v>
      </c>
      <c r="F78" s="11">
        <v>29</v>
      </c>
      <c r="G78" s="42">
        <f>IF(Rezultati_predrok[[#This Row],[Obrada teksta]]&lt;&gt;"",Januar_2019!$V$3,"")</f>
        <v>43504</v>
      </c>
      <c r="H78" s="11">
        <v>29</v>
      </c>
      <c r="I78" s="42">
        <f>IF(Rezultati_predrok[[#This Row],[Obrada teksta]]&lt;&gt;"",Januar_2019!$V$3,"")</f>
        <v>43504</v>
      </c>
      <c r="J78" s="11">
        <v>17</v>
      </c>
      <c r="K78" s="42"/>
      <c r="L78" s="11"/>
      <c r="M78" s="13"/>
      <c r="N78" s="13"/>
      <c r="O78" s="16"/>
      <c r="P7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8" s="46"/>
    </row>
    <row r="79" spans="1:17" ht="20.100000000000001" customHeight="1" x14ac:dyDescent="0.25">
      <c r="A79" s="7">
        <v>78</v>
      </c>
      <c r="B79" s="4" t="str">
        <f>LISTA_STUDENTI[[#This Row],[Broj indeksa]]</f>
        <v>2015/2058</v>
      </c>
      <c r="C79" s="4" t="str">
        <f>VLOOKUP(Rezultati_predrok[[#This Row],[Broj indeksa]],LISTA_STUDENTI[[Broj indeksa]:[tip studija]],2,FALSE)</f>
        <v>Rac-Sabo</v>
      </c>
      <c r="D79" s="4" t="str">
        <f>VLOOKUP(Rezultati_predrok[Broj indeksa],LISTA_STUDENTI[[Broj indeksa]:[tip studija]],3,FALSE)</f>
        <v>Robert</v>
      </c>
      <c r="E79" s="4" t="str">
        <f>VLOOKUP(Rezultati_predrok[[#This Row],[Broj indeksa]],LISTA_STUDENTI[[Broj indeksa]:[tip studija]],4,FALSE)</f>
        <v>osnovne strukovne studije</v>
      </c>
      <c r="F79" s="11" t="s">
        <v>272</v>
      </c>
      <c r="G79" s="42" t="str">
        <f>IF(Rezultati_predrok[[#This Row],[Obrada teksta]]&lt;&gt;"",Januar_2019!$V$3,"")</f>
        <v/>
      </c>
      <c r="H79" s="11" t="s">
        <v>272</v>
      </c>
      <c r="I79" s="42" t="str">
        <f>IF(Rezultati_predrok[[#This Row],[Obrada teksta]]&lt;&gt;"",Januar_2019!$V$3,"")</f>
        <v/>
      </c>
      <c r="J79" s="11"/>
      <c r="K79" s="42"/>
      <c r="L79" s="11"/>
      <c r="M79" s="13"/>
      <c r="N79" s="13"/>
      <c r="O79" s="16"/>
      <c r="P7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79" s="46"/>
    </row>
    <row r="80" spans="1:17" ht="20.100000000000001" customHeight="1" x14ac:dyDescent="0.25">
      <c r="A80" s="7">
        <v>79</v>
      </c>
      <c r="B80" s="4" t="str">
        <f>LISTA_STUDENTI[[#This Row],[Broj indeksa]]</f>
        <v>2018/2024</v>
      </c>
      <c r="C80" s="4" t="str">
        <f>VLOOKUP(Rezultati_predrok[[#This Row],[Broj indeksa]],LISTA_STUDENTI[[Broj indeksa]:[tip studija]],2,FALSE)</f>
        <v>Ristić</v>
      </c>
      <c r="D80" s="4" t="str">
        <f>VLOOKUP(Rezultati_predrok[Broj indeksa],LISTA_STUDENTI[[Broj indeksa]:[tip studija]],3,FALSE)</f>
        <v>Relja</v>
      </c>
      <c r="E80" s="4" t="str">
        <f>VLOOKUP(Rezultati_predrok[[#This Row],[Broj indeksa]],LISTA_STUDENTI[[Broj indeksa]:[tip studija]],4,FALSE)</f>
        <v>osnovne strukovne studije</v>
      </c>
      <c r="F80" s="11" t="s">
        <v>272</v>
      </c>
      <c r="G80" s="42" t="str">
        <f>IF(Rezultati_predrok[[#This Row],[Obrada teksta]]&lt;&gt;"",Januar_2019!$V$3,"")</f>
        <v/>
      </c>
      <c r="H80" s="11" t="s">
        <v>272</v>
      </c>
      <c r="I80" s="42" t="str">
        <f>IF(Rezultati_predrok[[#This Row],[Obrada teksta]]&lt;&gt;"",Januar_2019!$V$3,"")</f>
        <v/>
      </c>
      <c r="J80" s="11"/>
      <c r="K80" s="42"/>
      <c r="L80" s="11"/>
      <c r="M80" s="13"/>
      <c r="N80" s="13"/>
      <c r="O80" s="16"/>
      <c r="P8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0" s="46"/>
    </row>
    <row r="81" spans="1:17" ht="20.100000000000001" customHeight="1" x14ac:dyDescent="0.25">
      <c r="A81" s="7">
        <v>80</v>
      </c>
      <c r="B81" s="4" t="str">
        <f>LISTA_STUDENTI[[#This Row],[Broj indeksa]]</f>
        <v>2018/2041</v>
      </c>
      <c r="C81" s="4" t="str">
        <f>VLOOKUP(Rezultati_predrok[[#This Row],[Broj indeksa]],LISTA_STUDENTI[[Broj indeksa]:[tip studija]],2,FALSE)</f>
        <v>Savić</v>
      </c>
      <c r="D81" s="4" t="str">
        <f>VLOOKUP(Rezultati_predrok[Broj indeksa],LISTA_STUDENTI[[Broj indeksa]:[tip studija]],3,FALSE)</f>
        <v>Uroš</v>
      </c>
      <c r="E81" s="4" t="str">
        <f>VLOOKUP(Rezultati_predrok[[#This Row],[Broj indeksa]],LISTA_STUDENTI[[Broj indeksa]:[tip studija]],4,FALSE)</f>
        <v>osnovne strukovne studije</v>
      </c>
      <c r="F81" s="11" t="s">
        <v>272</v>
      </c>
      <c r="G81" s="42" t="str">
        <f>IF(Rezultati_predrok[[#This Row],[Obrada teksta]]&lt;&gt;"",Januar_2019!$V$3,"")</f>
        <v/>
      </c>
      <c r="H81" s="11" t="s">
        <v>272</v>
      </c>
      <c r="I81" s="42" t="str">
        <f>IF(Rezultati_predrok[[#This Row],[Obrada teksta]]&lt;&gt;"",Januar_2019!$V$3,"")</f>
        <v/>
      </c>
      <c r="J81" s="11"/>
      <c r="K81" s="42"/>
      <c r="L81" s="11"/>
      <c r="M81" s="13"/>
      <c r="N81" s="13"/>
      <c r="O81" s="16"/>
      <c r="P8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1" s="46"/>
    </row>
    <row r="82" spans="1:17" ht="20.100000000000001" customHeight="1" x14ac:dyDescent="0.25">
      <c r="A82" s="7">
        <v>81</v>
      </c>
      <c r="B82" s="4" t="str">
        <f>LISTA_STUDENTI[[#This Row],[Broj indeksa]]</f>
        <v>2018/2002</v>
      </c>
      <c r="C82" s="4" t="str">
        <f>VLOOKUP(Rezultati_predrok[[#This Row],[Broj indeksa]],LISTA_STUDENTI[[Broj indeksa]:[tip studija]],2,FALSE)</f>
        <v>Stanković</v>
      </c>
      <c r="D82" s="4" t="str">
        <f>VLOOKUP(Rezultati_predrok[Broj indeksa],LISTA_STUDENTI[[Broj indeksa]:[tip studija]],3,FALSE)</f>
        <v>Sava</v>
      </c>
      <c r="E82" s="4" t="str">
        <f>VLOOKUP(Rezultati_predrok[[#This Row],[Broj indeksa]],LISTA_STUDENTI[[Broj indeksa]:[tip studija]],4,FALSE)</f>
        <v>osnovne strukovne studije</v>
      </c>
      <c r="F82" s="11" t="s">
        <v>272</v>
      </c>
      <c r="G82" s="42" t="str">
        <f>IF(Rezultati_predrok[[#This Row],[Obrada teksta]]&lt;&gt;"",Januar_2019!$V$3,"")</f>
        <v/>
      </c>
      <c r="H82" s="11" t="s">
        <v>272</v>
      </c>
      <c r="I82" s="42" t="str">
        <f>IF(Rezultati_predrok[[#This Row],[Obrada teksta]]&lt;&gt;"",Januar_2019!$V$3,"")</f>
        <v/>
      </c>
      <c r="J82" s="11"/>
      <c r="K82" s="42"/>
      <c r="L82" s="11"/>
      <c r="M82" s="13"/>
      <c r="N82" s="13"/>
      <c r="O82" s="16"/>
      <c r="P8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2" s="46"/>
    </row>
    <row r="83" spans="1:17" ht="20.100000000000001" customHeight="1" x14ac:dyDescent="0.25">
      <c r="A83" s="7">
        <v>82</v>
      </c>
      <c r="B83" s="4" t="str">
        <f>LISTA_STUDENTI[[#This Row],[Broj indeksa]]</f>
        <v>2018/2001</v>
      </c>
      <c r="C83" s="4" t="str">
        <f>VLOOKUP(Rezultati_predrok[[#This Row],[Broj indeksa]],LISTA_STUDENTI[[Broj indeksa]:[tip studija]],2,FALSE)</f>
        <v>Stašević</v>
      </c>
      <c r="D83" s="4" t="str">
        <f>VLOOKUP(Rezultati_predrok[Broj indeksa],LISTA_STUDENTI[[Broj indeksa]:[tip studija]],3,FALSE)</f>
        <v>Nebojša</v>
      </c>
      <c r="E83" s="4" t="str">
        <f>VLOOKUP(Rezultati_predrok[[#This Row],[Broj indeksa]],LISTA_STUDENTI[[Broj indeksa]:[tip studija]],4,FALSE)</f>
        <v>osnovne strukovne studije</v>
      </c>
      <c r="F83" s="11">
        <v>26</v>
      </c>
      <c r="G83" s="42">
        <f>IF(Rezultati_predrok[[#This Row],[Obrada teksta]]&lt;&gt;"",Januar_2019!$V$3,"")</f>
        <v>43504</v>
      </c>
      <c r="H83" s="11">
        <v>30</v>
      </c>
      <c r="I83" s="42">
        <f>IF(Rezultati_predrok[[#This Row],[Obrada teksta]]&lt;&gt;"",Januar_2019!$V$3,"")</f>
        <v>43504</v>
      </c>
      <c r="J83" s="11">
        <v>15</v>
      </c>
      <c r="K83" s="42"/>
      <c r="L83" s="11"/>
      <c r="M83" s="13"/>
      <c r="N83" s="13"/>
      <c r="O83" s="16"/>
      <c r="P8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3" s="46"/>
    </row>
    <row r="84" spans="1:17" ht="20.100000000000001" customHeight="1" x14ac:dyDescent="0.25">
      <c r="A84" s="7">
        <v>83</v>
      </c>
      <c r="B84" s="4" t="str">
        <f>LISTA_STUDENTI[[#This Row],[Broj indeksa]]</f>
        <v>2018/2033</v>
      </c>
      <c r="C84" s="4" t="str">
        <f>VLOOKUP(Rezultati_predrok[[#This Row],[Broj indeksa]],LISTA_STUDENTI[[Broj indeksa]:[tip studija]],2,FALSE)</f>
        <v>Stoiljković</v>
      </c>
      <c r="D84" s="4" t="str">
        <f>VLOOKUP(Rezultati_predrok[Broj indeksa],LISTA_STUDENTI[[Broj indeksa]:[tip studija]],3,FALSE)</f>
        <v>Uroš</v>
      </c>
      <c r="E84" s="4" t="str">
        <f>VLOOKUP(Rezultati_predrok[[#This Row],[Broj indeksa]],LISTA_STUDENTI[[Broj indeksa]:[tip studija]],4,FALSE)</f>
        <v>osnovne strukovne studije</v>
      </c>
      <c r="F84" s="11">
        <v>31</v>
      </c>
      <c r="G84" s="42">
        <f>IF(Rezultati_predrok[[#This Row],[Obrada teksta]]&lt;&gt;"",Januar_2019!$V$3,"")</f>
        <v>43504</v>
      </c>
      <c r="H84" s="11">
        <v>31</v>
      </c>
      <c r="I84" s="42">
        <f>IF(Rezultati_predrok[[#This Row],[Obrada teksta]]&lt;&gt;"",Januar_2019!$V$3,"")</f>
        <v>43504</v>
      </c>
      <c r="J84" s="11">
        <v>15</v>
      </c>
      <c r="K84" s="42"/>
      <c r="L84" s="11">
        <v>9</v>
      </c>
      <c r="M84" s="13"/>
      <c r="N84" s="13">
        <v>9</v>
      </c>
      <c r="O84" s="16"/>
      <c r="P8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84" s="46"/>
    </row>
    <row r="85" spans="1:17" ht="20.100000000000001" customHeight="1" x14ac:dyDescent="0.25">
      <c r="A85" s="7">
        <v>84</v>
      </c>
      <c r="B85" s="4" t="str">
        <f>LISTA_STUDENTI[[#This Row],[Broj indeksa]]</f>
        <v>2018/2018</v>
      </c>
      <c r="C85" s="4" t="str">
        <f>VLOOKUP(Rezultati_predrok[[#This Row],[Broj indeksa]],LISTA_STUDENTI[[Broj indeksa]:[tip studija]],2,FALSE)</f>
        <v>Stojčić</v>
      </c>
      <c r="D85" s="4" t="str">
        <f>VLOOKUP(Rezultati_predrok[Broj indeksa],LISTA_STUDENTI[[Broj indeksa]:[tip studija]],3,FALSE)</f>
        <v>Filip</v>
      </c>
      <c r="E85" s="4" t="str">
        <f>VLOOKUP(Rezultati_predrok[[#This Row],[Broj indeksa]],LISTA_STUDENTI[[Broj indeksa]:[tip studija]],4,FALSE)</f>
        <v>osnovne strukovne studije</v>
      </c>
      <c r="F85" s="11" t="s">
        <v>272</v>
      </c>
      <c r="G85" s="42" t="str">
        <f>IF(Rezultati_predrok[[#This Row],[Obrada teksta]]&lt;&gt;"",Januar_2019!$V$3,"")</f>
        <v/>
      </c>
      <c r="H85" s="11" t="s">
        <v>272</v>
      </c>
      <c r="I85" s="42" t="str">
        <f>IF(Rezultati_predrok[[#This Row],[Obrada teksta]]&lt;&gt;"",Januar_2019!$V$3,"")</f>
        <v/>
      </c>
      <c r="J85" s="11"/>
      <c r="K85" s="42"/>
      <c r="L85" s="11">
        <v>1</v>
      </c>
      <c r="M85" s="13"/>
      <c r="N85" s="13"/>
      <c r="O85" s="16"/>
      <c r="P8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5" s="46"/>
    </row>
    <row r="86" spans="1:17" ht="20.100000000000001" customHeight="1" x14ac:dyDescent="0.25">
      <c r="A86" s="7">
        <v>85</v>
      </c>
      <c r="B86" s="4" t="str">
        <f>LISTA_STUDENTI[[#This Row],[Broj indeksa]]</f>
        <v>2018/2045</v>
      </c>
      <c r="C86" s="4" t="str">
        <f>VLOOKUP(Rezultati_predrok[[#This Row],[Broj indeksa]],LISTA_STUDENTI[[Broj indeksa]:[tip studija]],2,FALSE)</f>
        <v>Strelić</v>
      </c>
      <c r="D86" s="4" t="str">
        <f>VLOOKUP(Rezultati_predrok[Broj indeksa],LISTA_STUDENTI[[Broj indeksa]:[tip studija]],3,FALSE)</f>
        <v>Stefan</v>
      </c>
      <c r="E86" s="4" t="str">
        <f>VLOOKUP(Rezultati_predrok[[#This Row],[Broj indeksa]],LISTA_STUDENTI[[Broj indeksa]:[tip studija]],4,FALSE)</f>
        <v>osnovne strukovne studije</v>
      </c>
      <c r="F86" s="11">
        <v>32</v>
      </c>
      <c r="G86" s="42">
        <f>IF(Rezultati_predrok[[#This Row],[Obrada teksta]]&lt;&gt;"",Januar_2019!$V$3,"")</f>
        <v>43504</v>
      </c>
      <c r="H86" s="11">
        <v>30</v>
      </c>
      <c r="I86" s="42">
        <f>IF(Rezultati_predrok[[#This Row],[Obrada teksta]]&lt;&gt;"",Januar_2019!$V$3,"")</f>
        <v>43504</v>
      </c>
      <c r="J86" s="11">
        <v>21</v>
      </c>
      <c r="K86" s="42"/>
      <c r="L86" s="11">
        <v>10</v>
      </c>
      <c r="M86" s="13"/>
      <c r="N86" s="13">
        <v>15</v>
      </c>
      <c r="O86" s="16"/>
      <c r="P86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86" s="46"/>
    </row>
    <row r="87" spans="1:17" ht="20.100000000000001" customHeight="1" x14ac:dyDescent="0.25">
      <c r="A87" s="7">
        <v>86</v>
      </c>
      <c r="B87" s="4" t="str">
        <f>LISTA_STUDENTI[[#This Row],[Broj indeksa]]</f>
        <v>2018/2014</v>
      </c>
      <c r="C87" s="4" t="str">
        <f>VLOOKUP(Rezultati_predrok[[#This Row],[Broj indeksa]],LISTA_STUDENTI[[Broj indeksa]:[tip studija]],2,FALSE)</f>
        <v>Todorović</v>
      </c>
      <c r="D87" s="4" t="str">
        <f>VLOOKUP(Rezultati_predrok[Broj indeksa],LISTA_STUDENTI[[Broj indeksa]:[tip studija]],3,FALSE)</f>
        <v>Jovan</v>
      </c>
      <c r="E87" s="4" t="str">
        <f>VLOOKUP(Rezultati_predrok[[#This Row],[Broj indeksa]],LISTA_STUDENTI[[Broj indeksa]:[tip studija]],4,FALSE)</f>
        <v>osnovne strukovne studije</v>
      </c>
      <c r="F87" s="11">
        <v>27</v>
      </c>
      <c r="G87" s="42">
        <f>IF(Rezultati_predrok[[#This Row],[Obrada teksta]]&lt;&gt;"",Januar_2019!$V$3,"")</f>
        <v>43504</v>
      </c>
      <c r="H87" s="11">
        <v>31</v>
      </c>
      <c r="I87" s="42">
        <f>IF(Rezultati_predrok[[#This Row],[Obrada teksta]]&lt;&gt;"",Januar_2019!$V$3,"")</f>
        <v>43504</v>
      </c>
      <c r="J87" s="11"/>
      <c r="K87" s="42"/>
      <c r="L87" s="11">
        <v>10</v>
      </c>
      <c r="M87" s="13"/>
      <c r="N87" s="13"/>
      <c r="O87" s="16"/>
      <c r="P87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7" s="46"/>
    </row>
    <row r="88" spans="1:17" ht="20.100000000000001" customHeight="1" x14ac:dyDescent="0.25">
      <c r="A88" s="7">
        <v>87</v>
      </c>
      <c r="B88" s="4" t="str">
        <f>LISTA_STUDENTI[[#This Row],[Broj indeksa]]</f>
        <v>2018/2051</v>
      </c>
      <c r="C88" s="4" t="str">
        <f>VLOOKUP(Rezultati_predrok[[#This Row],[Broj indeksa]],LISTA_STUDENTI[[Broj indeksa]:[tip studija]],2,FALSE)</f>
        <v>Todorović</v>
      </c>
      <c r="D88" s="4" t="str">
        <f>VLOOKUP(Rezultati_predrok[Broj indeksa],LISTA_STUDENTI[[Broj indeksa]:[tip studija]],3,FALSE)</f>
        <v>Mihajlo</v>
      </c>
      <c r="E88" s="4" t="str">
        <f>VLOOKUP(Rezultati_predrok[[#This Row],[Broj indeksa]],LISTA_STUDENTI[[Broj indeksa]:[tip studija]],4,FALSE)</f>
        <v>osnovne strukovne studije</v>
      </c>
      <c r="F88" s="11">
        <v>31</v>
      </c>
      <c r="G88" s="42">
        <f>IF(Rezultati_predrok[[#This Row],[Obrada teksta]]&lt;&gt;"",Januar_2019!$V$3,"")</f>
        <v>43504</v>
      </c>
      <c r="H88" s="11">
        <v>32</v>
      </c>
      <c r="I88" s="42">
        <f>IF(Rezultati_predrok[[#This Row],[Obrada teksta]]&lt;&gt;"",Januar_2019!$V$3,"")</f>
        <v>43504</v>
      </c>
      <c r="J88" s="11">
        <v>20</v>
      </c>
      <c r="K88" s="42"/>
      <c r="L88" s="11">
        <v>14</v>
      </c>
      <c r="M88" s="13"/>
      <c r="N88" s="13">
        <v>11</v>
      </c>
      <c r="O88" s="16"/>
      <c r="P88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>DA</v>
      </c>
      <c r="Q88" s="46"/>
    </row>
    <row r="89" spans="1:17" ht="20.100000000000001" customHeight="1" x14ac:dyDescent="0.25">
      <c r="A89" s="7">
        <v>88</v>
      </c>
      <c r="B89" s="4" t="str">
        <f>LISTA_STUDENTI[[#This Row],[Broj indeksa]]</f>
        <v>2018/2015</v>
      </c>
      <c r="C89" s="4" t="str">
        <f>VLOOKUP(Rezultati_predrok[[#This Row],[Broj indeksa]],LISTA_STUDENTI[[Broj indeksa]:[tip studija]],2,FALSE)</f>
        <v>Trifunović</v>
      </c>
      <c r="D89" s="4" t="str">
        <f>VLOOKUP(Rezultati_predrok[Broj indeksa],LISTA_STUDENTI[[Broj indeksa]:[tip studija]],3,FALSE)</f>
        <v>Dušan</v>
      </c>
      <c r="E89" s="4" t="str">
        <f>VLOOKUP(Rezultati_predrok[[#This Row],[Broj indeksa]],LISTA_STUDENTI[[Broj indeksa]:[tip studija]],4,FALSE)</f>
        <v>osnovne strukovne studije</v>
      </c>
      <c r="F89" s="11">
        <v>29</v>
      </c>
      <c r="G89" s="42">
        <f>IF(Rezultati_predrok[[#This Row],[Obrada teksta]]&lt;&gt;"",Januar_2019!$V$3,"")</f>
        <v>43504</v>
      </c>
      <c r="H89" s="11">
        <v>30</v>
      </c>
      <c r="I89" s="42">
        <f>IF(Rezultati_predrok[[#This Row],[Obrada teksta]]&lt;&gt;"",Januar_2019!$V$3,"")</f>
        <v>43504</v>
      </c>
      <c r="J89" s="11"/>
      <c r="K89" s="42"/>
      <c r="L89" s="11"/>
      <c r="M89" s="13"/>
      <c r="N89" s="13"/>
      <c r="O89" s="16"/>
      <c r="P89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89" s="46"/>
    </row>
    <row r="90" spans="1:17" ht="20.100000000000001" customHeight="1" x14ac:dyDescent="0.25">
      <c r="A90" s="7">
        <v>89</v>
      </c>
      <c r="B90" s="4" t="str">
        <f>LISTA_STUDENTI[[#This Row],[Broj indeksa]]</f>
        <v>2018/2059</v>
      </c>
      <c r="C90" s="4" t="str">
        <f>VLOOKUP(Rezultati_predrok[[#This Row],[Broj indeksa]],LISTA_STUDENTI[[Broj indeksa]:[tip studija]],2,FALSE)</f>
        <v>Ćetković</v>
      </c>
      <c r="D90" s="4" t="str">
        <f>VLOOKUP(Rezultati_predrok[Broj indeksa],LISTA_STUDENTI[[Broj indeksa]:[tip studija]],3,FALSE)</f>
        <v>Rastko</v>
      </c>
      <c r="E90" s="4" t="str">
        <f>VLOOKUP(Rezultati_predrok[[#This Row],[Broj indeksa]],LISTA_STUDENTI[[Broj indeksa]:[tip studija]],4,FALSE)</f>
        <v>osnovne strukovne studije</v>
      </c>
      <c r="F90" s="11" t="s">
        <v>272</v>
      </c>
      <c r="G90" s="42" t="str">
        <f>IF(Rezultati_predrok[[#This Row],[Obrada teksta]]&lt;&gt;"",Januar_2019!$V$3,"")</f>
        <v/>
      </c>
      <c r="H90" s="11" t="s">
        <v>272</v>
      </c>
      <c r="I90" s="42" t="str">
        <f>IF(Rezultati_predrok[[#This Row],[Obrada teksta]]&lt;&gt;"",Januar_2019!$V$3,"")</f>
        <v/>
      </c>
      <c r="J90" s="11"/>
      <c r="K90" s="42"/>
      <c r="L90" s="11"/>
      <c r="M90" s="13"/>
      <c r="N90" s="13"/>
      <c r="O90" s="16"/>
      <c r="P90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0" s="46"/>
    </row>
    <row r="91" spans="1:17" ht="20.100000000000001" customHeight="1" x14ac:dyDescent="0.25">
      <c r="A91" s="7">
        <v>90</v>
      </c>
      <c r="B91" s="4" t="str">
        <f>LISTA_STUDENTI[[#This Row],[Broj indeksa]]</f>
        <v>2018/2013</v>
      </c>
      <c r="C91" s="4" t="str">
        <f>VLOOKUP(Rezultati_predrok[[#This Row],[Broj indeksa]],LISTA_STUDENTI[[Broj indeksa]:[tip studija]],2,FALSE)</f>
        <v>Ćirić</v>
      </c>
      <c r="D91" s="4" t="str">
        <f>VLOOKUP(Rezultati_predrok[Broj indeksa],LISTA_STUDENTI[[Broj indeksa]:[tip studija]],3,FALSE)</f>
        <v>Stevan</v>
      </c>
      <c r="E91" s="4" t="str">
        <f>VLOOKUP(Rezultati_predrok[[#This Row],[Broj indeksa]],LISTA_STUDENTI[[Broj indeksa]:[tip studija]],4,FALSE)</f>
        <v>osnovne strukovne studije</v>
      </c>
      <c r="F91" s="11">
        <v>28</v>
      </c>
      <c r="G91" s="42">
        <f>IF(Rezultati_predrok[[#This Row],[Obrada teksta]]&lt;&gt;"",Januar_2019!$V$3,"")</f>
        <v>43504</v>
      </c>
      <c r="H91" s="11">
        <v>31</v>
      </c>
      <c r="I91" s="42">
        <f>IF(Rezultati_predrok[[#This Row],[Obrada teksta]]&lt;&gt;"",Januar_2019!$V$3,"")</f>
        <v>43504</v>
      </c>
      <c r="J91" s="11"/>
      <c r="K91" s="42"/>
      <c r="L91" s="11">
        <v>10</v>
      </c>
      <c r="M91" s="13"/>
      <c r="N91" s="13">
        <v>9</v>
      </c>
      <c r="O91" s="16"/>
      <c r="P91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1" s="46"/>
    </row>
    <row r="92" spans="1:17" ht="20.100000000000001" customHeight="1" x14ac:dyDescent="0.25">
      <c r="A92" s="7">
        <v>91</v>
      </c>
      <c r="B92" s="4" t="str">
        <f>LISTA_STUDENTI[[#This Row],[Broj indeksa]]</f>
        <v>2018/2030</v>
      </c>
      <c r="C92" s="4" t="str">
        <f>VLOOKUP(Rezultati_predrok[[#This Row],[Broj indeksa]],LISTA_STUDENTI[[Broj indeksa]:[tip studija]],2,FALSE)</f>
        <v>Ćirić</v>
      </c>
      <c r="D92" s="4" t="str">
        <f>VLOOKUP(Rezultati_predrok[Broj indeksa],LISTA_STUDENTI[[Broj indeksa]:[tip studija]],3,FALSE)</f>
        <v>Marko</v>
      </c>
      <c r="E92" s="4" t="str">
        <f>VLOOKUP(Rezultati_predrok[[#This Row],[Broj indeksa]],LISTA_STUDENTI[[Broj indeksa]:[tip studija]],4,FALSE)</f>
        <v>osnovne strukovne studije</v>
      </c>
      <c r="F92" s="11" t="s">
        <v>272</v>
      </c>
      <c r="G92" s="42" t="str">
        <f>IF(Rezultati_predrok[[#This Row],[Obrada teksta]]&lt;&gt;"",Januar_2019!$V$3,"")</f>
        <v/>
      </c>
      <c r="H92" s="11" t="s">
        <v>272</v>
      </c>
      <c r="I92" s="42" t="str">
        <f>IF(Rezultati_predrok[[#This Row],[Obrada teksta]]&lt;&gt;"",Januar_2019!$V$3,"")</f>
        <v/>
      </c>
      <c r="J92" s="11"/>
      <c r="K92" s="42"/>
      <c r="L92" s="11"/>
      <c r="M92" s="13"/>
      <c r="N92" s="13"/>
      <c r="O92" s="16"/>
      <c r="P92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2" s="46"/>
    </row>
    <row r="93" spans="1:17" ht="20.100000000000001" customHeight="1" x14ac:dyDescent="0.25">
      <c r="A93" s="7">
        <v>92</v>
      </c>
      <c r="B93" s="4" t="str">
        <f>LISTA_STUDENTI[[#This Row],[Broj indeksa]]</f>
        <v>2018/2005</v>
      </c>
      <c r="C93" s="4" t="str">
        <f>VLOOKUP(Rezultati_predrok[[#This Row],[Broj indeksa]],LISTA_STUDENTI[[Broj indeksa]:[tip studija]],2,FALSE)</f>
        <v>Ćurić</v>
      </c>
      <c r="D93" s="4" t="str">
        <f>VLOOKUP(Rezultati_predrok[Broj indeksa],LISTA_STUDENTI[[Broj indeksa]:[tip studija]],3,FALSE)</f>
        <v>Vojislav</v>
      </c>
      <c r="E93" s="4" t="str">
        <f>VLOOKUP(Rezultati_predrok[[#This Row],[Broj indeksa]],LISTA_STUDENTI[[Broj indeksa]:[tip studija]],4,FALSE)</f>
        <v>osnovne strukovne studije</v>
      </c>
      <c r="F93" s="11">
        <v>26</v>
      </c>
      <c r="G93" s="42">
        <f>IF(Rezultati_predrok[[#This Row],[Obrada teksta]]&lt;&gt;"",Januar_2019!$V$3,"")</f>
        <v>43504</v>
      </c>
      <c r="H93" s="11">
        <v>27</v>
      </c>
      <c r="I93" s="42">
        <f>IF(Rezultati_predrok[[#This Row],[Obrada teksta]]&lt;&gt;"",Januar_2019!$V$3,"")</f>
        <v>43504</v>
      </c>
      <c r="J93" s="11"/>
      <c r="K93" s="42"/>
      <c r="L93" s="11">
        <v>9</v>
      </c>
      <c r="M93" s="13"/>
      <c r="N93" s="13">
        <v>12</v>
      </c>
      <c r="O93" s="16"/>
      <c r="P93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3" s="46"/>
    </row>
    <row r="94" spans="1:17" ht="20.100000000000001" customHeight="1" x14ac:dyDescent="0.25">
      <c r="A94" s="7">
        <v>93</v>
      </c>
      <c r="B94" s="4" t="str">
        <f>LISTA_STUDENTI[[#This Row],[Broj indeksa]]</f>
        <v>2018/2049</v>
      </c>
      <c r="C94" s="4" t="str">
        <f>VLOOKUP(Rezultati_predrok[[#This Row],[Broj indeksa]],LISTA_STUDENTI[[Broj indeksa]:[tip studija]],2,FALSE)</f>
        <v>Femić</v>
      </c>
      <c r="D94" s="4" t="str">
        <f>VLOOKUP(Rezultati_predrok[Broj indeksa],LISTA_STUDENTI[[Broj indeksa]:[tip studija]],3,FALSE)</f>
        <v>Boban</v>
      </c>
      <c r="E94" s="4" t="str">
        <f>VLOOKUP(Rezultati_predrok[[#This Row],[Broj indeksa]],LISTA_STUDENTI[[Broj indeksa]:[tip studija]],4,FALSE)</f>
        <v>osnovne strukovne studije</v>
      </c>
      <c r="F94" s="11" t="s">
        <v>272</v>
      </c>
      <c r="G94" s="42" t="str">
        <f>IF(Rezultati_predrok[[#This Row],[Obrada teksta]]&lt;&gt;"",Januar_2019!$V$3,"")</f>
        <v/>
      </c>
      <c r="H94" s="11" t="s">
        <v>272</v>
      </c>
      <c r="I94" s="42" t="str">
        <f>IF(Rezultati_predrok[[#This Row],[Obrada teksta]]&lt;&gt;"",Januar_2019!$V$3,"")</f>
        <v/>
      </c>
      <c r="J94" s="11"/>
      <c r="K94" s="42"/>
      <c r="L94" s="11"/>
      <c r="M94" s="13"/>
      <c r="N94" s="13"/>
      <c r="O94" s="16"/>
      <c r="P94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4" s="46"/>
    </row>
    <row r="95" spans="1:17" ht="20.100000000000001" customHeight="1" x14ac:dyDescent="0.25">
      <c r="A95" s="8">
        <v>94</v>
      </c>
      <c r="B95" s="4" t="str">
        <f>LISTA_STUDENTI[[#This Row],[Broj indeksa]]</f>
        <v>2018/2007</v>
      </c>
      <c r="C95" s="4" t="str">
        <f>VLOOKUP(Rezultati_predrok[[#This Row],[Broj indeksa]],LISTA_STUDENTI[[Broj indeksa]:[tip studija]],2,FALSE)</f>
        <v>Šimpraga</v>
      </c>
      <c r="D95" s="4" t="str">
        <f>VLOOKUP(Rezultati_predrok[Broj indeksa],LISTA_STUDENTI[[Broj indeksa]:[tip studija]],3,FALSE)</f>
        <v>Anja</v>
      </c>
      <c r="E95" s="4" t="str">
        <f>VLOOKUP(Rezultati_predrok[[#This Row],[Broj indeksa]],LISTA_STUDENTI[[Broj indeksa]:[tip studija]],4,FALSE)</f>
        <v>osnovne strukovne studije</v>
      </c>
      <c r="F95" s="12">
        <v>25</v>
      </c>
      <c r="G95" s="43">
        <f>IF(Rezultati_predrok[[#This Row],[Obrada teksta]]&lt;&gt;"",Januar_2019!$V$3,"")</f>
        <v>43504</v>
      </c>
      <c r="H95" s="11">
        <v>30</v>
      </c>
      <c r="I95" s="43">
        <f>IF(Rezultati_predrok[[#This Row],[Obrada teksta]]&lt;&gt;"",Januar_2019!$V$3,"")</f>
        <v>43504</v>
      </c>
      <c r="J95" s="12">
        <v>17</v>
      </c>
      <c r="K95" s="43"/>
      <c r="L95" s="12"/>
      <c r="M95" s="14"/>
      <c r="N95" s="14">
        <v>12</v>
      </c>
      <c r="O95" s="16"/>
      <c r="P95" s="34" t="str">
        <f>IF(AND(Rezultati_predrok[[#This Row],[Obrada teksta]]&lt;&gt;"",Rezultati_predrok[[#This Row],[Rad sa tebelama]]&lt;&gt;"",Rezultati_predrok[[#This Row],[Osn. Statistike]]&lt;&gt;"",Rezultati_predrok[[#This Row],[TEST info]]&lt;&gt;"",Rezultati_predrok[[#This Row],[TEST stats]]&lt;&gt;""),"DA","")</f>
        <v/>
      </c>
      <c r="Q95" s="46"/>
    </row>
  </sheetData>
  <sheetProtection selectLockedCells="1" autoFilter="0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1EA8-8991-4552-A0B1-C649E7EBB15F}">
  <dimension ref="A1:X96"/>
  <sheetViews>
    <sheetView showGridLines="0" tabSelected="1" workbookViewId="0">
      <pane ySplit="2" topLeftCell="A69" activePane="bottomLeft" state="frozen"/>
      <selection pane="bottomLeft" activeCell="J15" sqref="J15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7" width="15.7109375" style="6" customWidth="1"/>
    <col min="8" max="9" width="17.85546875" style="9" customWidth="1"/>
    <col min="10" max="13" width="16.140625" style="9" customWidth="1"/>
    <col min="14" max="14" width="11.5703125" style="9" bestFit="1" customWidth="1"/>
    <col min="15" max="15" width="11.5703125" style="9" customWidth="1"/>
    <col min="16" max="16" width="8.85546875" style="6"/>
    <col min="17" max="18" width="8.85546875" style="9"/>
    <col min="19" max="19" width="11.28515625" style="9" bestFit="1" customWidth="1"/>
    <col min="20" max="21" width="10" style="9" bestFit="1" customWidth="1"/>
    <col min="22" max="22" width="10.42578125" style="9" bestFit="1" customWidth="1"/>
    <col min="23" max="24" width="9.140625" style="9" bestFit="1" customWidth="1"/>
    <col min="25" max="16384" width="8.85546875" style="9"/>
  </cols>
  <sheetData>
    <row r="1" spans="1:24" ht="25.15" customHeight="1" x14ac:dyDescent="0.25">
      <c r="A1" s="52" t="s">
        <v>284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S1" s="38" t="s">
        <v>285</v>
      </c>
      <c r="T1" s="38" t="s">
        <v>264</v>
      </c>
      <c r="U1" s="38" t="s">
        <v>286</v>
      </c>
      <c r="V1" s="38" t="s">
        <v>287</v>
      </c>
      <c r="W1" s="38" t="s">
        <v>288</v>
      </c>
    </row>
    <row r="2" spans="1:24" ht="20.100000000000001" customHeight="1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273</v>
      </c>
      <c r="G2" s="10" t="s">
        <v>274</v>
      </c>
      <c r="H2" s="2" t="s">
        <v>275</v>
      </c>
      <c r="I2" s="2" t="s">
        <v>276</v>
      </c>
      <c r="J2" s="2" t="s">
        <v>277</v>
      </c>
      <c r="K2" s="3" t="s">
        <v>278</v>
      </c>
      <c r="L2" s="3" t="s">
        <v>289</v>
      </c>
      <c r="M2" s="3" t="s">
        <v>280</v>
      </c>
      <c r="N2" s="3" t="s">
        <v>281</v>
      </c>
      <c r="O2" s="37" t="s">
        <v>282</v>
      </c>
      <c r="P2" s="35" t="s">
        <v>263</v>
      </c>
      <c r="S2" s="38" t="s">
        <v>290</v>
      </c>
      <c r="T2" s="40">
        <v>43479</v>
      </c>
      <c r="U2" s="40">
        <v>43490</v>
      </c>
      <c r="V2" s="40">
        <v>43490</v>
      </c>
      <c r="W2" s="40">
        <v>43490</v>
      </c>
    </row>
    <row r="3" spans="1:24" ht="20.100000000000001" customHeight="1" x14ac:dyDescent="0.25">
      <c r="A3" s="7">
        <v>1</v>
      </c>
      <c r="B3" s="4" t="str">
        <f>LISTA_STUDENTI[[#This Row],[Broj indeksa]]</f>
        <v>2018/2509</v>
      </c>
      <c r="C3" s="4" t="str">
        <f>VLOOKUP(Januar_2019[[#This Row],[Broj indeksa]],LISTA_STUDENTI[[Broj indeksa]:[tip studija]],2,FALSE)</f>
        <v>Antić</v>
      </c>
      <c r="D3" s="4" t="str">
        <f>VLOOKUP(Januar_2019[Broj indeksa],LISTA_STUDENTI[[Broj indeksa]:[tip studija]],3,FALSE)</f>
        <v>Pavle</v>
      </c>
      <c r="E3" s="4" t="str">
        <f>VLOOKUP(Januar_2019[[#This Row],[Broj indeksa]],LISTA_STUDENTI[[Broj indeksa]:[tip studija]],4,FALSE)</f>
        <v>osnovne strukovne studije</v>
      </c>
      <c r="F3" s="11"/>
      <c r="G3" s="11"/>
      <c r="H3" s="11"/>
      <c r="I3" s="11"/>
      <c r="J3" s="11"/>
      <c r="K3" s="13"/>
      <c r="L3" s="13"/>
      <c r="M3" s="13"/>
      <c r="N3" s="13"/>
      <c r="O3" s="21"/>
      <c r="P3" s="36" t="str">
        <f>IF(PREGLED_REZULTATA!K3="DA","DA","")</f>
        <v/>
      </c>
      <c r="S3" s="38" t="s">
        <v>291</v>
      </c>
      <c r="T3" s="40">
        <v>43479</v>
      </c>
      <c r="U3" s="39">
        <v>43504</v>
      </c>
      <c r="V3" s="39">
        <v>43504</v>
      </c>
      <c r="W3" s="39">
        <v>43504</v>
      </c>
    </row>
    <row r="4" spans="1:24" ht="20.100000000000001" customHeight="1" x14ac:dyDescent="0.25">
      <c r="A4" s="7">
        <v>2</v>
      </c>
      <c r="B4" s="4" t="str">
        <f>LISTA_STUDENTI[[#This Row],[Broj indeksa]]</f>
        <v>2018/2510</v>
      </c>
      <c r="C4" s="4" t="str">
        <f>VLOOKUP(Januar_2019[[#This Row],[Broj indeksa]],LISTA_STUDENTI[[Broj indeksa]:[tip studija]],2,FALSE)</f>
        <v>Bajić</v>
      </c>
      <c r="D4" s="4" t="str">
        <f>VLOOKUP(Januar_2019[Broj indeksa],LISTA_STUDENTI[[Broj indeksa]:[tip studija]],3,FALSE)</f>
        <v>Miloš</v>
      </c>
      <c r="E4" s="4" t="str">
        <f>VLOOKUP(Januar_2019[[#This Row],[Broj indeksa]],LISTA_STUDENTI[[Broj indeksa]:[tip studija]],4,FALSE)</f>
        <v>osnovne strukovne studije</v>
      </c>
      <c r="F4" s="11"/>
      <c r="G4" s="11"/>
      <c r="H4" s="11"/>
      <c r="I4" s="11"/>
      <c r="J4" s="11"/>
      <c r="K4" s="13"/>
      <c r="L4" s="13"/>
      <c r="M4" s="13"/>
      <c r="N4" s="13"/>
      <c r="O4" s="21"/>
      <c r="P4" s="36" t="str">
        <f>IF(PREGLED_REZULTATA!K4="DA","DA","")</f>
        <v/>
      </c>
      <c r="S4" s="38" t="s">
        <v>292</v>
      </c>
      <c r="T4" s="40"/>
      <c r="U4" s="39"/>
      <c r="V4" s="39"/>
      <c r="W4" s="39"/>
    </row>
    <row r="5" spans="1:24" ht="20.100000000000001" customHeight="1" x14ac:dyDescent="0.25">
      <c r="A5" s="7">
        <v>3</v>
      </c>
      <c r="B5" s="4" t="str">
        <f>LISTA_STUDENTI[[#This Row],[Broj indeksa]]</f>
        <v>2017/2057</v>
      </c>
      <c r="C5" s="4" t="str">
        <f>VLOOKUP(Januar_2019[[#This Row],[Broj indeksa]],LISTA_STUDENTI[[Broj indeksa]:[tip studija]],2,FALSE)</f>
        <v>Baša</v>
      </c>
      <c r="D5" s="4" t="str">
        <f>VLOOKUP(Januar_2019[Broj indeksa],LISTA_STUDENTI[[Broj indeksa]:[tip studija]],3,FALSE)</f>
        <v>Janoš</v>
      </c>
      <c r="E5" s="4" t="str">
        <f>VLOOKUP(Januar_2019[[#This Row],[Broj indeksa]],LISTA_STUDENTI[[Broj indeksa]:[tip studija]],4,FALSE)</f>
        <v>osnovne strukovne studije</v>
      </c>
      <c r="F5" s="11"/>
      <c r="G5" s="11"/>
      <c r="H5" s="11"/>
      <c r="I5" s="11"/>
      <c r="J5" s="11"/>
      <c r="K5" s="13"/>
      <c r="L5" s="13"/>
      <c r="M5" s="13"/>
      <c r="N5" s="13"/>
      <c r="O5" s="21"/>
      <c r="P5" s="36" t="str">
        <f>IF(PREGLED_REZULTATA!K5="DA","DA","")</f>
        <v>DA</v>
      </c>
      <c r="S5" s="38" t="s">
        <v>293</v>
      </c>
      <c r="T5" s="40"/>
      <c r="U5" s="39"/>
      <c r="V5" s="39"/>
      <c r="W5" s="39"/>
    </row>
    <row r="6" spans="1:24" ht="20.100000000000001" customHeight="1" x14ac:dyDescent="0.25">
      <c r="A6" s="7">
        <v>4</v>
      </c>
      <c r="B6" s="4" t="str">
        <f>LISTA_STUDENTI[[#This Row],[Broj indeksa]]</f>
        <v>2018/2036</v>
      </c>
      <c r="C6" s="4" t="str">
        <f>VLOOKUP(Januar_2019[[#This Row],[Broj indeksa]],LISTA_STUDENTI[[Broj indeksa]:[tip studija]],2,FALSE)</f>
        <v>Blagojević</v>
      </c>
      <c r="D6" s="4" t="str">
        <f>VLOOKUP(Januar_2019[Broj indeksa],LISTA_STUDENTI[[Broj indeksa]:[tip studija]],3,FALSE)</f>
        <v>Nemanja</v>
      </c>
      <c r="E6" s="4" t="str">
        <f>VLOOKUP(Januar_2019[[#This Row],[Broj indeksa]],LISTA_STUDENTI[[Broj indeksa]:[tip studija]],4,FALSE)</f>
        <v>osnovne strukovne studije</v>
      </c>
      <c r="F6" s="11"/>
      <c r="G6" s="11"/>
      <c r="H6" s="11"/>
      <c r="I6" s="11"/>
      <c r="J6" s="11"/>
      <c r="K6" s="13"/>
      <c r="L6" s="13"/>
      <c r="M6" s="13"/>
      <c r="N6" s="13"/>
      <c r="O6" s="21"/>
      <c r="P6" s="36" t="str">
        <f>IF(PREGLED_REZULTATA!K6="DA","DA","")</f>
        <v/>
      </c>
      <c r="S6" s="38" t="s">
        <v>294</v>
      </c>
      <c r="T6" s="40"/>
      <c r="U6" s="39"/>
      <c r="V6" s="39"/>
      <c r="W6" s="39"/>
    </row>
    <row r="7" spans="1:24" ht="20.100000000000001" customHeight="1" x14ac:dyDescent="0.25">
      <c r="A7" s="7">
        <v>5</v>
      </c>
      <c r="B7" s="4" t="str">
        <f>LISTA_STUDENTI[[#This Row],[Broj indeksa]]</f>
        <v>2017/2045</v>
      </c>
      <c r="C7" s="4" t="str">
        <f>VLOOKUP(Januar_2019[[#This Row],[Broj indeksa]],LISTA_STUDENTI[[Broj indeksa]:[tip studija]],2,FALSE)</f>
        <v>Vasić</v>
      </c>
      <c r="D7" s="4" t="str">
        <f>VLOOKUP(Januar_2019[Broj indeksa],LISTA_STUDENTI[[Broj indeksa]:[tip studija]],3,FALSE)</f>
        <v>Pavle</v>
      </c>
      <c r="E7" s="4" t="str">
        <f>VLOOKUP(Januar_2019[[#This Row],[Broj indeksa]],LISTA_STUDENTI[[Broj indeksa]:[tip studija]],4,FALSE)</f>
        <v>osnovne strukovne studije</v>
      </c>
      <c r="F7" s="11"/>
      <c r="G7" s="11"/>
      <c r="H7" s="11"/>
      <c r="I7" s="11"/>
      <c r="J7" s="11"/>
      <c r="K7" s="13"/>
      <c r="L7" s="13"/>
      <c r="M7" s="13"/>
      <c r="N7" s="13"/>
      <c r="O7" s="21"/>
      <c r="P7" s="36" t="str">
        <f>IF(PREGLED_REZULTATA!K7="DA","DA","")</f>
        <v/>
      </c>
      <c r="S7" s="38" t="s">
        <v>295</v>
      </c>
      <c r="T7" s="40"/>
      <c r="U7" s="39"/>
      <c r="V7" s="39"/>
      <c r="W7" s="39"/>
    </row>
    <row r="8" spans="1:24" ht="20.100000000000001" customHeight="1" x14ac:dyDescent="0.25">
      <c r="A8" s="7">
        <v>6</v>
      </c>
      <c r="B8" s="4" t="str">
        <f>LISTA_STUDENTI[[#This Row],[Broj indeksa]]</f>
        <v>2018/2057</v>
      </c>
      <c r="C8" s="4" t="str">
        <f>VLOOKUP(Januar_2019[[#This Row],[Broj indeksa]],LISTA_STUDENTI[[Broj indeksa]:[tip studija]],2,FALSE)</f>
        <v>Vasić</v>
      </c>
      <c r="D8" s="4" t="str">
        <f>VLOOKUP(Januar_2019[Broj indeksa],LISTA_STUDENTI[[Broj indeksa]:[tip studija]],3,FALSE)</f>
        <v>Dragan</v>
      </c>
      <c r="E8" s="4" t="str">
        <f>VLOOKUP(Januar_2019[[#This Row],[Broj indeksa]],LISTA_STUDENTI[[Broj indeksa]:[tip studija]],4,FALSE)</f>
        <v>osnovne strukovne studije</v>
      </c>
      <c r="F8" s="11"/>
      <c r="G8" s="11"/>
      <c r="H8" s="11"/>
      <c r="I8" s="11"/>
      <c r="J8" s="11"/>
      <c r="K8" s="13"/>
      <c r="L8" s="13"/>
      <c r="M8" s="13"/>
      <c r="N8" s="13"/>
      <c r="O8" s="21"/>
      <c r="P8" s="36" t="str">
        <f>IF(PREGLED_REZULTATA!K8="DA","DA","")</f>
        <v/>
      </c>
      <c r="S8"/>
      <c r="T8"/>
      <c r="U8"/>
      <c r="V8"/>
      <c r="W8"/>
      <c r="X8"/>
    </row>
    <row r="9" spans="1:24" ht="20.100000000000001" customHeight="1" x14ac:dyDescent="0.25">
      <c r="A9" s="7">
        <v>7</v>
      </c>
      <c r="B9" s="4" t="str">
        <f>LISTA_STUDENTI[[#This Row],[Broj indeksa]]</f>
        <v>2018/2043</v>
      </c>
      <c r="C9" s="4" t="str">
        <f>VLOOKUP(Januar_2019[[#This Row],[Broj indeksa]],LISTA_STUDENTI[[Broj indeksa]:[tip studija]],2,FALSE)</f>
        <v>Veljanoski</v>
      </c>
      <c r="D9" s="4" t="str">
        <f>VLOOKUP(Januar_2019[Broj indeksa],LISTA_STUDENTI[[Broj indeksa]:[tip studija]],3,FALSE)</f>
        <v>Jovica</v>
      </c>
      <c r="E9" s="4" t="str">
        <f>VLOOKUP(Januar_2019[[#This Row],[Broj indeksa]],LISTA_STUDENTI[[Broj indeksa]:[tip studija]],4,FALSE)</f>
        <v>osnovne strukovne studije</v>
      </c>
      <c r="F9" s="11"/>
      <c r="G9" s="11"/>
      <c r="H9" s="11"/>
      <c r="I9" s="11"/>
      <c r="J9" s="11"/>
      <c r="K9" s="13"/>
      <c r="L9" s="13"/>
      <c r="M9" s="13"/>
      <c r="N9" s="13"/>
      <c r="O9" s="21"/>
      <c r="P9" s="36" t="str">
        <f>IF(PREGLED_REZULTATA!K9="DA","DA","")</f>
        <v/>
      </c>
    </row>
    <row r="10" spans="1:24" ht="20.100000000000001" customHeight="1" x14ac:dyDescent="0.25">
      <c r="A10" s="7">
        <v>8</v>
      </c>
      <c r="B10" s="4" t="str">
        <f>LISTA_STUDENTI[[#This Row],[Broj indeksa]]</f>
        <v>2016/2512</v>
      </c>
      <c r="C10" s="4" t="str">
        <f>VLOOKUP(Januar_2019[[#This Row],[Broj indeksa]],LISTA_STUDENTI[[Broj indeksa]:[tip studija]],2,FALSE)</f>
        <v>Veselinović</v>
      </c>
      <c r="D10" s="4" t="str">
        <f>VLOOKUP(Januar_2019[Broj indeksa],LISTA_STUDENTI[[Broj indeksa]:[tip studija]],3,FALSE)</f>
        <v>Milana</v>
      </c>
      <c r="E10" s="4" t="str">
        <f>VLOOKUP(Januar_2019[[#This Row],[Broj indeksa]],LISTA_STUDENTI[[Broj indeksa]:[tip studija]],4,FALSE)</f>
        <v>osnovne strukovne studije</v>
      </c>
      <c r="F10" s="11"/>
      <c r="G10" s="11"/>
      <c r="H10" s="11"/>
      <c r="I10" s="11"/>
      <c r="J10" s="11"/>
      <c r="K10" s="13"/>
      <c r="L10" s="13"/>
      <c r="M10" s="13"/>
      <c r="N10" s="13"/>
      <c r="O10" s="21"/>
      <c r="P10" s="36" t="str">
        <f>IF(PREGLED_REZULTATA!K10="DA","DA","")</f>
        <v/>
      </c>
    </row>
    <row r="11" spans="1:24" ht="20.100000000000001" customHeight="1" x14ac:dyDescent="0.25">
      <c r="A11" s="7">
        <v>9</v>
      </c>
      <c r="B11" s="4" t="str">
        <f>LISTA_STUDENTI[[#This Row],[Broj indeksa]]</f>
        <v>2018/2040</v>
      </c>
      <c r="C11" s="4" t="str">
        <f>VLOOKUP(Januar_2019[[#This Row],[Broj indeksa]],LISTA_STUDENTI[[Broj indeksa]:[tip studija]],2,FALSE)</f>
        <v>Vidosavljević</v>
      </c>
      <c r="D11" s="4" t="str">
        <f>VLOOKUP(Januar_2019[Broj indeksa],LISTA_STUDENTI[[Broj indeksa]:[tip studija]],3,FALSE)</f>
        <v>Vukašin</v>
      </c>
      <c r="E11" s="4" t="str">
        <f>VLOOKUP(Januar_2019[[#This Row],[Broj indeksa]],LISTA_STUDENTI[[Broj indeksa]:[tip studija]],4,FALSE)</f>
        <v>osnovne strukovne studije</v>
      </c>
      <c r="F11" s="11"/>
      <c r="G11" s="11"/>
      <c r="H11" s="11"/>
      <c r="I11" s="11"/>
      <c r="J11" s="11"/>
      <c r="K11" s="13"/>
      <c r="L11" s="13"/>
      <c r="M11" s="13"/>
      <c r="N11" s="13"/>
      <c r="O11" s="21"/>
      <c r="P11" s="36" t="str">
        <f>IF(PREGLED_REZULTATA!K11="DA","DA","")</f>
        <v/>
      </c>
    </row>
    <row r="12" spans="1:24" ht="20.100000000000001" customHeight="1" x14ac:dyDescent="0.25">
      <c r="A12" s="7">
        <v>10</v>
      </c>
      <c r="B12" s="4" t="str">
        <f>LISTA_STUDENTI[[#This Row],[Broj indeksa]]</f>
        <v>2018/2020</v>
      </c>
      <c r="C12" s="4" t="str">
        <f>VLOOKUP(Januar_2019[[#This Row],[Broj indeksa]],LISTA_STUDENTI[[Broj indeksa]:[tip studija]],2,FALSE)</f>
        <v>Vila</v>
      </c>
      <c r="D12" s="4" t="str">
        <f>VLOOKUP(Januar_2019[Broj indeksa],LISTA_STUDENTI[[Broj indeksa]:[tip studija]],3,FALSE)</f>
        <v>Lazar</v>
      </c>
      <c r="E12" s="4" t="str">
        <f>VLOOKUP(Januar_2019[[#This Row],[Broj indeksa]],LISTA_STUDENTI[[Broj indeksa]:[tip studija]],4,FALSE)</f>
        <v>osnovne strukovne studije</v>
      </c>
      <c r="F12" s="11"/>
      <c r="G12" s="11"/>
      <c r="H12" s="11"/>
      <c r="I12" s="11"/>
      <c r="J12" s="11"/>
      <c r="K12" s="13"/>
      <c r="L12" s="13"/>
      <c r="M12" s="13"/>
      <c r="N12" s="13"/>
      <c r="O12" s="21"/>
      <c r="P12" s="36" t="str">
        <f>IF(PREGLED_REZULTATA!K12="DA","DA","")</f>
        <v/>
      </c>
    </row>
    <row r="13" spans="1:24" ht="20.100000000000001" customHeight="1" x14ac:dyDescent="0.25">
      <c r="A13" s="7">
        <v>11</v>
      </c>
      <c r="B13" s="4" t="str">
        <f>LISTA_STUDENTI[[#This Row],[Broj indeksa]]</f>
        <v>2018/2035</v>
      </c>
      <c r="C13" s="4" t="str">
        <f>VLOOKUP(Januar_2019[[#This Row],[Broj indeksa]],LISTA_STUDENTI[[Broj indeksa]:[tip studija]],2,FALSE)</f>
        <v>Vladić</v>
      </c>
      <c r="D13" s="4" t="str">
        <f>VLOOKUP(Januar_2019[Broj indeksa],LISTA_STUDENTI[[Broj indeksa]:[tip studija]],3,FALSE)</f>
        <v>Teodora</v>
      </c>
      <c r="E13" s="4" t="str">
        <f>VLOOKUP(Januar_2019[[#This Row],[Broj indeksa]],LISTA_STUDENTI[[Broj indeksa]:[tip studija]],4,FALSE)</f>
        <v>osnovne strukovne studije</v>
      </c>
      <c r="F13" s="11"/>
      <c r="G13" s="11"/>
      <c r="H13" s="11"/>
      <c r="I13" s="11"/>
      <c r="J13" s="11"/>
      <c r="K13" s="13"/>
      <c r="L13" s="13"/>
      <c r="M13" s="13"/>
      <c r="N13" s="13"/>
      <c r="O13" s="21"/>
      <c r="P13" s="36" t="str">
        <f>IF(PREGLED_REZULTATA!K13="DA","DA","")</f>
        <v/>
      </c>
    </row>
    <row r="14" spans="1:24" ht="20.100000000000001" customHeight="1" x14ac:dyDescent="0.25">
      <c r="A14" s="7">
        <v>12</v>
      </c>
      <c r="B14" s="4" t="str">
        <f>LISTA_STUDENTI[[#This Row],[Broj indeksa]]</f>
        <v>2018/2008</v>
      </c>
      <c r="C14" s="4" t="str">
        <f>VLOOKUP(Januar_2019[[#This Row],[Broj indeksa]],LISTA_STUDENTI[[Broj indeksa]:[tip studija]],2,FALSE)</f>
        <v>Vujasinović</v>
      </c>
      <c r="D14" s="4" t="str">
        <f>VLOOKUP(Januar_2019[Broj indeksa],LISTA_STUDENTI[[Broj indeksa]:[tip studija]],3,FALSE)</f>
        <v>Danilo</v>
      </c>
      <c r="E14" s="4" t="str">
        <f>VLOOKUP(Januar_2019[[#This Row],[Broj indeksa]],LISTA_STUDENTI[[Broj indeksa]:[tip studija]],4,FALSE)</f>
        <v>osnovne strukovne studije</v>
      </c>
      <c r="F14" s="11"/>
      <c r="G14" s="11"/>
      <c r="H14" s="11"/>
      <c r="I14" s="11"/>
      <c r="J14" s="11">
        <v>20</v>
      </c>
      <c r="K14" s="13"/>
      <c r="L14" s="13"/>
      <c r="M14" s="13"/>
      <c r="N14" s="13"/>
      <c r="O14" s="21"/>
      <c r="P14" s="36" t="str">
        <f>IF(PREGLED_REZULTATA!K14="DA","DA","")</f>
        <v/>
      </c>
    </row>
    <row r="15" spans="1:24" ht="20.100000000000001" customHeight="1" x14ac:dyDescent="0.25">
      <c r="A15" s="7">
        <v>13</v>
      </c>
      <c r="B15" s="4" t="str">
        <f>LISTA_STUDENTI[[#This Row],[Broj indeksa]]</f>
        <v>2018/2031</v>
      </c>
      <c r="C15" s="4" t="str">
        <f>VLOOKUP(Januar_2019[[#This Row],[Broj indeksa]],LISTA_STUDENTI[[Broj indeksa]:[tip studija]],2,FALSE)</f>
        <v>Vujović</v>
      </c>
      <c r="D15" s="4" t="str">
        <f>VLOOKUP(Januar_2019[Broj indeksa],LISTA_STUDENTI[[Broj indeksa]:[tip studija]],3,FALSE)</f>
        <v>Nikola</v>
      </c>
      <c r="E15" s="4" t="str">
        <f>VLOOKUP(Januar_2019[[#This Row],[Broj indeksa]],LISTA_STUDENTI[[Broj indeksa]:[tip studija]],4,FALSE)</f>
        <v>osnovne strukovne studije</v>
      </c>
      <c r="F15" s="11"/>
      <c r="G15" s="11"/>
      <c r="H15" s="11"/>
      <c r="I15" s="11"/>
      <c r="J15" s="11"/>
      <c r="K15" s="13"/>
      <c r="L15" s="13"/>
      <c r="M15" s="13"/>
      <c r="N15" s="13"/>
      <c r="O15" s="21"/>
      <c r="P15" s="36" t="str">
        <f>IF(PREGLED_REZULTATA!K15="DA","DA","")</f>
        <v/>
      </c>
    </row>
    <row r="16" spans="1:24" ht="20.100000000000001" customHeight="1" x14ac:dyDescent="0.25">
      <c r="A16" s="7">
        <v>14</v>
      </c>
      <c r="B16" s="4" t="str">
        <f>LISTA_STUDENTI[[#This Row],[Broj indeksa]]</f>
        <v>2018/2060</v>
      </c>
      <c r="C16" s="4" t="str">
        <f>VLOOKUP(Januar_2019[[#This Row],[Broj indeksa]],LISTA_STUDENTI[[Broj indeksa]:[tip studija]],2,FALSE)</f>
        <v>Vukobrat</v>
      </c>
      <c r="D16" s="4" t="str">
        <f>VLOOKUP(Januar_2019[Broj indeksa],LISTA_STUDENTI[[Broj indeksa]:[tip studija]],3,FALSE)</f>
        <v>Vukašin</v>
      </c>
      <c r="E16" s="4" t="str">
        <f>VLOOKUP(Januar_2019[[#This Row],[Broj indeksa]],LISTA_STUDENTI[[Broj indeksa]:[tip studija]],4,FALSE)</f>
        <v>osnovne strukovne studije</v>
      </c>
      <c r="F16" s="11"/>
      <c r="G16" s="11"/>
      <c r="H16" s="11"/>
      <c r="I16" s="11"/>
      <c r="J16" s="11"/>
      <c r="K16" s="13"/>
      <c r="L16" s="13"/>
      <c r="M16" s="13"/>
      <c r="N16" s="13"/>
      <c r="O16" s="21"/>
      <c r="P16" s="36" t="str">
        <f>IF(PREGLED_REZULTATA!K16="DA","DA","")</f>
        <v>DA</v>
      </c>
    </row>
    <row r="17" spans="1:16" ht="20.100000000000001" customHeight="1" x14ac:dyDescent="0.25">
      <c r="A17" s="7">
        <v>15</v>
      </c>
      <c r="B17" s="4" t="str">
        <f>LISTA_STUDENTI[[#This Row],[Broj indeksa]]</f>
        <v>2018/2022</v>
      </c>
      <c r="C17" s="4" t="str">
        <f>VLOOKUP(Januar_2019[[#This Row],[Broj indeksa]],LISTA_STUDENTI[[Broj indeksa]:[tip studija]],2,FALSE)</f>
        <v>Gavrilović</v>
      </c>
      <c r="D17" s="4" t="str">
        <f>VLOOKUP(Januar_2019[Broj indeksa],LISTA_STUDENTI[[Broj indeksa]:[tip studija]],3,FALSE)</f>
        <v>Nebojša</v>
      </c>
      <c r="E17" s="4" t="str">
        <f>VLOOKUP(Januar_2019[[#This Row],[Broj indeksa]],LISTA_STUDENTI[[Broj indeksa]:[tip studija]],4,FALSE)</f>
        <v>osnovne strukovne studije</v>
      </c>
      <c r="F17" s="11"/>
      <c r="G17" s="11"/>
      <c r="H17" s="11"/>
      <c r="I17" s="11"/>
      <c r="J17" s="11"/>
      <c r="K17" s="13"/>
      <c r="L17" s="13"/>
      <c r="M17" s="13"/>
      <c r="N17" s="13"/>
      <c r="O17" s="21"/>
      <c r="P17" s="36" t="str">
        <f>IF(PREGLED_REZULTATA!K17="DA","DA","")</f>
        <v/>
      </c>
    </row>
    <row r="18" spans="1:16" ht="20.100000000000001" customHeight="1" x14ac:dyDescent="0.25">
      <c r="A18" s="7">
        <v>16</v>
      </c>
      <c r="B18" s="4" t="str">
        <f>LISTA_STUDENTI[[#This Row],[Broj indeksa]]</f>
        <v>2018/2038</v>
      </c>
      <c r="C18" s="4" t="str">
        <f>VLOOKUP(Januar_2019[[#This Row],[Broj indeksa]],LISTA_STUDENTI[[Broj indeksa]:[tip studija]],2,FALSE)</f>
        <v>Gagarin</v>
      </c>
      <c r="D18" s="4" t="str">
        <f>VLOOKUP(Januar_2019[Broj indeksa],LISTA_STUDENTI[[Broj indeksa]:[tip studija]],3,FALSE)</f>
        <v>Daniil</v>
      </c>
      <c r="E18" s="4" t="str">
        <f>VLOOKUP(Januar_2019[[#This Row],[Broj indeksa]],LISTA_STUDENTI[[Broj indeksa]:[tip studija]],4,FALSE)</f>
        <v>osnovne strukovne studije</v>
      </c>
      <c r="F18" s="11"/>
      <c r="G18" s="11"/>
      <c r="H18" s="11"/>
      <c r="I18" s="11"/>
      <c r="J18" s="11"/>
      <c r="K18" s="13"/>
      <c r="L18" s="13"/>
      <c r="M18" s="13"/>
      <c r="N18" s="13"/>
      <c r="O18" s="21"/>
      <c r="P18" s="36" t="str">
        <f>IF(PREGLED_REZULTATA!K18="DA","DA","")</f>
        <v/>
      </c>
    </row>
    <row r="19" spans="1:16" ht="20.100000000000001" customHeight="1" x14ac:dyDescent="0.25">
      <c r="A19" s="7">
        <v>17</v>
      </c>
      <c r="B19" s="4" t="str">
        <f>LISTA_STUDENTI[[#This Row],[Broj indeksa]]</f>
        <v>2018/2061</v>
      </c>
      <c r="C19" s="4" t="str">
        <f>VLOOKUP(Januar_2019[[#This Row],[Broj indeksa]],LISTA_STUDENTI[[Broj indeksa]:[tip studija]],2,FALSE)</f>
        <v>Gladović</v>
      </c>
      <c r="D19" s="4" t="str">
        <f>VLOOKUP(Januar_2019[Broj indeksa],LISTA_STUDENTI[[Broj indeksa]:[tip studija]],3,FALSE)</f>
        <v>Miloš</v>
      </c>
      <c r="E19" s="4" t="str">
        <f>VLOOKUP(Januar_2019[[#This Row],[Broj indeksa]],LISTA_STUDENTI[[Broj indeksa]:[tip studija]],4,FALSE)</f>
        <v>osnovne strukovne studije</v>
      </c>
      <c r="F19" s="11"/>
      <c r="G19" s="11"/>
      <c r="H19" s="11"/>
      <c r="I19" s="11"/>
      <c r="J19" s="11"/>
      <c r="K19" s="13"/>
      <c r="L19" s="13"/>
      <c r="M19" s="13"/>
      <c r="N19" s="13"/>
      <c r="O19" s="21"/>
      <c r="P19" s="36" t="str">
        <f>IF(PREGLED_REZULTATA!K19="DA","DA","")</f>
        <v/>
      </c>
    </row>
    <row r="20" spans="1:16" ht="20.100000000000001" customHeight="1" x14ac:dyDescent="0.25">
      <c r="A20" s="7">
        <v>18</v>
      </c>
      <c r="B20" s="4" t="str">
        <f>LISTA_STUDENTI[[#This Row],[Broj indeksa]]</f>
        <v>2018/2047</v>
      </c>
      <c r="C20" s="4" t="str">
        <f>VLOOKUP(Januar_2019[[#This Row],[Broj indeksa]],LISTA_STUDENTI[[Broj indeksa]:[tip studija]],2,FALSE)</f>
        <v>Dabić</v>
      </c>
      <c r="D20" s="4" t="str">
        <f>VLOOKUP(Januar_2019[Broj indeksa],LISTA_STUDENTI[[Broj indeksa]:[tip studija]],3,FALSE)</f>
        <v>Mladen</v>
      </c>
      <c r="E20" s="4" t="str">
        <f>VLOOKUP(Januar_2019[[#This Row],[Broj indeksa]],LISTA_STUDENTI[[Broj indeksa]:[tip studija]],4,FALSE)</f>
        <v>osnovne strukovne studije</v>
      </c>
      <c r="F20" s="11"/>
      <c r="G20" s="11"/>
      <c r="H20" s="11"/>
      <c r="I20" s="11"/>
      <c r="J20" s="11"/>
      <c r="K20" s="13"/>
      <c r="L20" s="13"/>
      <c r="M20" s="13"/>
      <c r="N20" s="13"/>
      <c r="O20" s="21"/>
      <c r="P20" s="36" t="str">
        <f>IF(PREGLED_REZULTATA!K20="DA","DA","")</f>
        <v/>
      </c>
    </row>
    <row r="21" spans="1:16" ht="20.100000000000001" customHeight="1" x14ac:dyDescent="0.25">
      <c r="A21" s="7">
        <v>19</v>
      </c>
      <c r="B21" s="4" t="str">
        <f>LISTA_STUDENTI[[#This Row],[Broj indeksa]]</f>
        <v>2018/2058</v>
      </c>
      <c r="C21" s="4" t="str">
        <f>VLOOKUP(Januar_2019[[#This Row],[Broj indeksa]],LISTA_STUDENTI[[Broj indeksa]:[tip studija]],2,FALSE)</f>
        <v>Derikonjić</v>
      </c>
      <c r="D21" s="4" t="str">
        <f>VLOOKUP(Januar_2019[Broj indeksa],LISTA_STUDENTI[[Broj indeksa]:[tip studija]],3,FALSE)</f>
        <v>Igor</v>
      </c>
      <c r="E21" s="4" t="str">
        <f>VLOOKUP(Januar_2019[[#This Row],[Broj indeksa]],LISTA_STUDENTI[[Broj indeksa]:[tip studija]],4,FALSE)</f>
        <v>osnovne strukovne studije</v>
      </c>
      <c r="F21" s="11"/>
      <c r="G21" s="11"/>
      <c r="H21" s="11"/>
      <c r="I21" s="11"/>
      <c r="J21" s="11">
        <v>11</v>
      </c>
      <c r="K21" s="13"/>
      <c r="L21" s="13"/>
      <c r="M21" s="13"/>
      <c r="N21" s="13"/>
      <c r="O21" s="21"/>
      <c r="P21" s="36" t="str">
        <f>IF(PREGLED_REZULTATA!K21="DA","DA","")</f>
        <v>DA</v>
      </c>
    </row>
    <row r="22" spans="1:16" ht="20.100000000000001" customHeight="1" x14ac:dyDescent="0.25">
      <c r="A22" s="7">
        <v>20</v>
      </c>
      <c r="B22" s="4" t="str">
        <f>LISTA_STUDENTI[[#This Row],[Broj indeksa]]</f>
        <v>2017/2024</v>
      </c>
      <c r="C22" s="4" t="str">
        <f>VLOOKUP(Januar_2019[[#This Row],[Broj indeksa]],LISTA_STUDENTI[[Broj indeksa]:[tip studija]],2,FALSE)</f>
        <v>Dimitrijević</v>
      </c>
      <c r="D22" s="4" t="str">
        <f>VLOOKUP(Januar_2019[Broj indeksa],LISTA_STUDENTI[[Broj indeksa]:[tip studija]],3,FALSE)</f>
        <v>Aleksandar</v>
      </c>
      <c r="E22" s="4" t="str">
        <f>VLOOKUP(Januar_2019[[#This Row],[Broj indeksa]],LISTA_STUDENTI[[Broj indeksa]:[tip studija]],4,FALSE)</f>
        <v>osnovne strukovne studije</v>
      </c>
      <c r="F22" s="11"/>
      <c r="G22" s="11"/>
      <c r="H22" s="11"/>
      <c r="I22" s="11"/>
      <c r="J22" s="11"/>
      <c r="K22" s="13"/>
      <c r="L22" s="13"/>
      <c r="M22" s="13"/>
      <c r="N22" s="13"/>
      <c r="O22" s="21"/>
      <c r="P22" s="36" t="str">
        <f>IF(PREGLED_REZULTATA!K22="DA","DA","")</f>
        <v/>
      </c>
    </row>
    <row r="23" spans="1:16" ht="20.100000000000001" customHeight="1" x14ac:dyDescent="0.25">
      <c r="A23" s="7">
        <v>21</v>
      </c>
      <c r="B23" s="4" t="str">
        <f>LISTA_STUDENTI[[#This Row],[Broj indeksa]]</f>
        <v>2018/2025</v>
      </c>
      <c r="C23" s="4" t="str">
        <f>VLOOKUP(Januar_2019[[#This Row],[Broj indeksa]],LISTA_STUDENTI[[Broj indeksa]:[tip studija]],2,FALSE)</f>
        <v>Dimić</v>
      </c>
      <c r="D23" s="4" t="str">
        <f>VLOOKUP(Januar_2019[Broj indeksa],LISTA_STUDENTI[[Broj indeksa]:[tip studija]],3,FALSE)</f>
        <v>Nikola</v>
      </c>
      <c r="E23" s="4" t="str">
        <f>VLOOKUP(Januar_2019[[#This Row],[Broj indeksa]],LISTA_STUDENTI[[Broj indeksa]:[tip studija]],4,FALSE)</f>
        <v>osnovne strukovne studije</v>
      </c>
      <c r="F23" s="11"/>
      <c r="G23" s="11"/>
      <c r="H23" s="11"/>
      <c r="I23" s="11"/>
      <c r="J23" s="11"/>
      <c r="K23" s="13"/>
      <c r="L23" s="13"/>
      <c r="M23" s="13"/>
      <c r="N23" s="13"/>
      <c r="O23" s="21"/>
      <c r="P23" s="36" t="str">
        <f>IF(PREGLED_REZULTATA!K23="DA","DA","")</f>
        <v/>
      </c>
    </row>
    <row r="24" spans="1:16" ht="20.100000000000001" customHeight="1" x14ac:dyDescent="0.25">
      <c r="A24" s="7">
        <v>22</v>
      </c>
      <c r="B24" s="4" t="str">
        <f>LISTA_STUDENTI[[#This Row],[Broj indeksa]]</f>
        <v>2017/2049</v>
      </c>
      <c r="C24" s="4" t="str">
        <f>VLOOKUP(Januar_2019[[#This Row],[Broj indeksa]],LISTA_STUDENTI[[Broj indeksa]:[tip studija]],2,FALSE)</f>
        <v>Dmitrović</v>
      </c>
      <c r="D24" s="4" t="str">
        <f>VLOOKUP(Januar_2019[Broj indeksa],LISTA_STUDENTI[[Broj indeksa]:[tip studija]],3,FALSE)</f>
        <v>Ivan</v>
      </c>
      <c r="E24" s="4" t="str">
        <f>VLOOKUP(Januar_2019[[#This Row],[Broj indeksa]],LISTA_STUDENTI[[Broj indeksa]:[tip studija]],4,FALSE)</f>
        <v>osnovne strukovne studije</v>
      </c>
      <c r="F24" s="11"/>
      <c r="G24" s="11"/>
      <c r="H24" s="11"/>
      <c r="I24" s="11"/>
      <c r="J24" s="11"/>
      <c r="K24" s="13"/>
      <c r="L24" s="13"/>
      <c r="M24" s="13"/>
      <c r="N24" s="13"/>
      <c r="O24" s="21"/>
      <c r="P24" s="36" t="str">
        <f>IF(PREGLED_REZULTATA!K24="DA","DA","")</f>
        <v/>
      </c>
    </row>
    <row r="25" spans="1:16" ht="20.100000000000001" customHeight="1" x14ac:dyDescent="0.25">
      <c r="A25" s="7">
        <v>23</v>
      </c>
      <c r="B25" s="4" t="str">
        <f>LISTA_STUDENTI[[#This Row],[Broj indeksa]]</f>
        <v>2018/2055</v>
      </c>
      <c r="C25" s="4" t="str">
        <f>VLOOKUP(Januar_2019[[#This Row],[Broj indeksa]],LISTA_STUDENTI[[Broj indeksa]:[tip studija]],2,FALSE)</f>
        <v>Đokić</v>
      </c>
      <c r="D25" s="4" t="str">
        <f>VLOOKUP(Januar_2019[Broj indeksa],LISTA_STUDENTI[[Broj indeksa]:[tip studija]],3,FALSE)</f>
        <v>Dunja</v>
      </c>
      <c r="E25" s="4" t="str">
        <f>VLOOKUP(Januar_2019[[#This Row],[Broj indeksa]],LISTA_STUDENTI[[Broj indeksa]:[tip studija]],4,FALSE)</f>
        <v>osnovne strukovne studije</v>
      </c>
      <c r="F25" s="11"/>
      <c r="G25" s="11"/>
      <c r="H25" s="11"/>
      <c r="I25" s="11"/>
      <c r="J25" s="11"/>
      <c r="K25" s="13"/>
      <c r="L25" s="13"/>
      <c r="M25" s="13"/>
      <c r="N25" s="13"/>
      <c r="O25" s="21"/>
      <c r="P25" s="36" t="str">
        <f>IF(PREGLED_REZULTATA!K25="DA","DA","")</f>
        <v/>
      </c>
    </row>
    <row r="26" spans="1:16" ht="20.100000000000001" customHeight="1" x14ac:dyDescent="0.25">
      <c r="A26" s="7">
        <v>24</v>
      </c>
      <c r="B26" s="4" t="str">
        <f>LISTA_STUDENTI[[#This Row],[Broj indeksa]]</f>
        <v>2018/2502</v>
      </c>
      <c r="C26" s="4" t="str">
        <f>VLOOKUP(Januar_2019[[#This Row],[Broj indeksa]],LISTA_STUDENTI[[Broj indeksa]:[tip studija]],2,FALSE)</f>
        <v>Đukić</v>
      </c>
      <c r="D26" s="4" t="str">
        <f>VLOOKUP(Januar_2019[Broj indeksa],LISTA_STUDENTI[[Broj indeksa]:[tip studija]],3,FALSE)</f>
        <v>Sofija</v>
      </c>
      <c r="E26" s="4" t="str">
        <f>VLOOKUP(Januar_2019[[#This Row],[Broj indeksa]],LISTA_STUDENTI[[Broj indeksa]:[tip studija]],4,FALSE)</f>
        <v>osnovne strukovne studije</v>
      </c>
      <c r="F26" s="11"/>
      <c r="G26" s="11"/>
      <c r="H26" s="11"/>
      <c r="I26" s="11"/>
      <c r="J26" s="11"/>
      <c r="K26" s="13"/>
      <c r="L26" s="13"/>
      <c r="M26" s="13"/>
      <c r="N26" s="13"/>
      <c r="O26" s="21"/>
      <c r="P26" s="36" t="str">
        <f>IF(PREGLED_REZULTATA!K26="DA","DA","")</f>
        <v/>
      </c>
    </row>
    <row r="27" spans="1:16" ht="20.100000000000001" customHeight="1" x14ac:dyDescent="0.25">
      <c r="A27" s="7">
        <v>25</v>
      </c>
      <c r="B27" s="4" t="str">
        <f>LISTA_STUDENTI[[#This Row],[Broj indeksa]]</f>
        <v>2017/2056</v>
      </c>
      <c r="C27" s="4" t="str">
        <f>VLOOKUP(Januar_2019[[#This Row],[Broj indeksa]],LISTA_STUDENTI[[Broj indeksa]:[tip studija]],2,FALSE)</f>
        <v>Era</v>
      </c>
      <c r="D27" s="4" t="str">
        <f>VLOOKUP(Januar_2019[Broj indeksa],LISTA_STUDENTI[[Broj indeksa]:[tip studija]],3,FALSE)</f>
        <v>Boris</v>
      </c>
      <c r="E27" s="4" t="str">
        <f>VLOOKUP(Januar_2019[[#This Row],[Broj indeksa]],LISTA_STUDENTI[[Broj indeksa]:[tip studija]],4,FALSE)</f>
        <v>osnovne strukovne studije</v>
      </c>
      <c r="F27" s="11"/>
      <c r="G27" s="11"/>
      <c r="H27" s="11"/>
      <c r="I27" s="11"/>
      <c r="J27" s="11"/>
      <c r="K27" s="13"/>
      <c r="L27" s="13"/>
      <c r="M27" s="13"/>
      <c r="N27" s="13"/>
      <c r="O27" s="21"/>
      <c r="P27" s="36" t="str">
        <f>IF(PREGLED_REZULTATA!K27="DA","DA","")</f>
        <v>DA</v>
      </c>
    </row>
    <row r="28" spans="1:16" ht="20.100000000000001" customHeight="1" x14ac:dyDescent="0.25">
      <c r="A28" s="7">
        <v>26</v>
      </c>
      <c r="B28" s="4" t="str">
        <f>LISTA_STUDENTI[[#This Row],[Broj indeksa]]</f>
        <v>2018/2511</v>
      </c>
      <c r="C28" s="4" t="str">
        <f>VLOOKUP(Januar_2019[[#This Row],[Broj indeksa]],LISTA_STUDENTI[[Broj indeksa]:[tip studija]],2,FALSE)</f>
        <v>Žarkov</v>
      </c>
      <c r="D28" s="4" t="str">
        <f>VLOOKUP(Januar_2019[Broj indeksa],LISTA_STUDENTI[[Broj indeksa]:[tip studija]],3,FALSE)</f>
        <v>Nina</v>
      </c>
      <c r="E28" s="4" t="str">
        <f>VLOOKUP(Januar_2019[[#This Row],[Broj indeksa]],LISTA_STUDENTI[[Broj indeksa]:[tip studija]],4,FALSE)</f>
        <v>osnovne strukovne studije</v>
      </c>
      <c r="F28" s="11"/>
      <c r="G28" s="11"/>
      <c r="H28" s="11"/>
      <c r="I28" s="11"/>
      <c r="J28" s="11"/>
      <c r="K28" s="13"/>
      <c r="L28" s="13"/>
      <c r="M28" s="13"/>
      <c r="N28" s="13"/>
      <c r="O28" s="21"/>
      <c r="P28" s="36" t="str">
        <f>IF(PREGLED_REZULTATA!K28="DA","DA","")</f>
        <v/>
      </c>
    </row>
    <row r="29" spans="1:16" ht="20.100000000000001" customHeight="1" x14ac:dyDescent="0.25">
      <c r="A29" s="7">
        <v>27</v>
      </c>
      <c r="B29" s="4" t="str">
        <f>LISTA_STUDENTI[[#This Row],[Broj indeksa]]</f>
        <v>2017/2039</v>
      </c>
      <c r="C29" s="4" t="str">
        <f>VLOOKUP(Januar_2019[[#This Row],[Broj indeksa]],LISTA_STUDENTI[[Broj indeksa]:[tip studija]],2,FALSE)</f>
        <v>Živanović</v>
      </c>
      <c r="D29" s="4" t="str">
        <f>VLOOKUP(Januar_2019[Broj indeksa],LISTA_STUDENTI[[Broj indeksa]:[tip studija]],3,FALSE)</f>
        <v>Zoran</v>
      </c>
      <c r="E29" s="4" t="str">
        <f>VLOOKUP(Januar_2019[[#This Row],[Broj indeksa]],LISTA_STUDENTI[[Broj indeksa]:[tip studija]],4,FALSE)</f>
        <v>osnovne strukovne studije</v>
      </c>
      <c r="F29" s="11"/>
      <c r="G29" s="11"/>
      <c r="H29" s="11"/>
      <c r="I29" s="11"/>
      <c r="J29" s="11"/>
      <c r="K29" s="13"/>
      <c r="L29" s="13"/>
      <c r="M29" s="13"/>
      <c r="N29" s="13"/>
      <c r="O29" s="21"/>
      <c r="P29" s="36" t="str">
        <f>IF(PREGLED_REZULTATA!K29="DA","DA","")</f>
        <v/>
      </c>
    </row>
    <row r="30" spans="1:16" ht="20.100000000000001" customHeight="1" x14ac:dyDescent="0.25">
      <c r="A30" s="7">
        <v>28</v>
      </c>
      <c r="B30" s="4" t="str">
        <f>LISTA_STUDENTI[[#This Row],[Broj indeksa]]</f>
        <v>2018/2029</v>
      </c>
      <c r="C30" s="4" t="str">
        <f>VLOOKUP(Januar_2019[[#This Row],[Broj indeksa]],LISTA_STUDENTI[[Broj indeksa]:[tip studija]],2,FALSE)</f>
        <v>Zoljavin</v>
      </c>
      <c r="D30" s="4" t="str">
        <f>VLOOKUP(Januar_2019[Broj indeksa],LISTA_STUDENTI[[Broj indeksa]:[tip studija]],3,FALSE)</f>
        <v>Ivan</v>
      </c>
      <c r="E30" s="4" t="str">
        <f>VLOOKUP(Januar_2019[[#This Row],[Broj indeksa]],LISTA_STUDENTI[[Broj indeksa]:[tip studija]],4,FALSE)</f>
        <v>osnovne strukovne studije</v>
      </c>
      <c r="F30" s="11"/>
      <c r="G30" s="11"/>
      <c r="H30" s="11"/>
      <c r="I30" s="11"/>
      <c r="J30" s="11"/>
      <c r="K30" s="13"/>
      <c r="L30" s="13"/>
      <c r="M30" s="13"/>
      <c r="N30" s="13"/>
      <c r="O30" s="21"/>
      <c r="P30" s="36" t="str">
        <f>IF(PREGLED_REZULTATA!K30="DA","DA","")</f>
        <v/>
      </c>
    </row>
    <row r="31" spans="1:16" ht="20.100000000000001" customHeight="1" x14ac:dyDescent="0.25">
      <c r="A31" s="7">
        <v>29</v>
      </c>
      <c r="B31" s="4" t="str">
        <f>LISTA_STUDENTI[[#This Row],[Broj indeksa]]</f>
        <v>2018/2006</v>
      </c>
      <c r="C31" s="4" t="str">
        <f>VLOOKUP(Januar_2019[[#This Row],[Broj indeksa]],LISTA_STUDENTI[[Broj indeksa]:[tip studija]],2,FALSE)</f>
        <v>Ignjatović</v>
      </c>
      <c r="D31" s="4" t="str">
        <f>VLOOKUP(Januar_2019[Broj indeksa],LISTA_STUDENTI[[Broj indeksa]:[tip studija]],3,FALSE)</f>
        <v>Stefan</v>
      </c>
      <c r="E31" s="4" t="str">
        <f>VLOOKUP(Januar_2019[[#This Row],[Broj indeksa]],LISTA_STUDENTI[[Broj indeksa]:[tip studija]],4,FALSE)</f>
        <v>osnovne strukovne studije</v>
      </c>
      <c r="F31" s="11"/>
      <c r="G31" s="11"/>
      <c r="H31" s="11"/>
      <c r="I31" s="11"/>
      <c r="J31" s="11"/>
      <c r="K31" s="13"/>
      <c r="L31" s="13"/>
      <c r="M31" s="13"/>
      <c r="N31" s="13"/>
      <c r="O31" s="21"/>
      <c r="P31" s="36" t="str">
        <f>IF(PREGLED_REZULTATA!K31="DA","DA","")</f>
        <v/>
      </c>
    </row>
    <row r="32" spans="1:16" ht="20.100000000000001" customHeight="1" x14ac:dyDescent="0.25">
      <c r="A32" s="7">
        <v>30</v>
      </c>
      <c r="B32" s="4" t="str">
        <f>LISTA_STUDENTI[[#This Row],[Broj indeksa]]</f>
        <v>2018/2003</v>
      </c>
      <c r="C32" s="4" t="str">
        <f>VLOOKUP(Januar_2019[[#This Row],[Broj indeksa]],LISTA_STUDENTI[[Broj indeksa]:[tip studija]],2,FALSE)</f>
        <v>Ilić</v>
      </c>
      <c r="D32" s="4" t="str">
        <f>VLOOKUP(Januar_2019[Broj indeksa],LISTA_STUDENTI[[Broj indeksa]:[tip studija]],3,FALSE)</f>
        <v>Nikola</v>
      </c>
      <c r="E32" s="4" t="str">
        <f>VLOOKUP(Januar_2019[[#This Row],[Broj indeksa]],LISTA_STUDENTI[[Broj indeksa]:[tip studija]],4,FALSE)</f>
        <v>osnovne strukovne studije</v>
      </c>
      <c r="F32" s="11"/>
      <c r="G32" s="11"/>
      <c r="H32" s="11"/>
      <c r="I32" s="11"/>
      <c r="J32" s="11"/>
      <c r="K32" s="13"/>
      <c r="L32" s="13"/>
      <c r="M32" s="13"/>
      <c r="N32" s="13"/>
      <c r="O32" s="21"/>
      <c r="P32" s="36" t="str">
        <f>IF(PREGLED_REZULTATA!K32="DA","DA","")</f>
        <v/>
      </c>
    </row>
    <row r="33" spans="1:16" ht="20.100000000000001" customHeight="1" x14ac:dyDescent="0.25">
      <c r="A33" s="7">
        <v>31</v>
      </c>
      <c r="B33" s="4" t="str">
        <f>LISTA_STUDENTI[[#This Row],[Broj indeksa]]</f>
        <v>2018/2012</v>
      </c>
      <c r="C33" s="4" t="str">
        <f>VLOOKUP(Januar_2019[[#This Row],[Broj indeksa]],LISTA_STUDENTI[[Broj indeksa]:[tip studija]],2,FALSE)</f>
        <v>Ilić</v>
      </c>
      <c r="D33" s="4" t="str">
        <f>VLOOKUP(Januar_2019[Broj indeksa],LISTA_STUDENTI[[Broj indeksa]:[tip studija]],3,FALSE)</f>
        <v>Stefan</v>
      </c>
      <c r="E33" s="4" t="str">
        <f>VLOOKUP(Januar_2019[[#This Row],[Broj indeksa]],LISTA_STUDENTI[[Broj indeksa]:[tip studija]],4,FALSE)</f>
        <v>osnovne strukovne studije</v>
      </c>
      <c r="F33" s="11"/>
      <c r="G33" s="11"/>
      <c r="H33" s="11"/>
      <c r="I33" s="11"/>
      <c r="J33" s="11"/>
      <c r="K33" s="13"/>
      <c r="L33" s="13"/>
      <c r="M33" s="13"/>
      <c r="N33" s="13"/>
      <c r="O33" s="21"/>
      <c r="P33" s="36" t="str">
        <f>IF(PREGLED_REZULTATA!K33="DA","DA","")</f>
        <v/>
      </c>
    </row>
    <row r="34" spans="1:16" ht="20.100000000000001" customHeight="1" x14ac:dyDescent="0.25">
      <c r="A34" s="7">
        <v>32</v>
      </c>
      <c r="B34" s="4" t="str">
        <f>LISTA_STUDENTI[[#This Row],[Broj indeksa]]</f>
        <v>2018/2067</v>
      </c>
      <c r="C34" s="4" t="str">
        <f>VLOOKUP(Januar_2019[[#This Row],[Broj indeksa]],LISTA_STUDENTI[[Broj indeksa]:[tip studija]],2,FALSE)</f>
        <v>Injac</v>
      </c>
      <c r="D34" s="4" t="str">
        <f>VLOOKUP(Januar_2019[Broj indeksa],LISTA_STUDENTI[[Broj indeksa]:[tip studija]],3,FALSE)</f>
        <v>Katarina</v>
      </c>
      <c r="E34" s="4" t="str">
        <f>VLOOKUP(Januar_2019[[#This Row],[Broj indeksa]],LISTA_STUDENTI[[Broj indeksa]:[tip studija]],4,FALSE)</f>
        <v>osnovne strukovne studije</v>
      </c>
      <c r="F34" s="11"/>
      <c r="G34" s="11"/>
      <c r="H34" s="11"/>
      <c r="I34" s="11"/>
      <c r="J34" s="11"/>
      <c r="K34" s="13"/>
      <c r="L34" s="13"/>
      <c r="M34" s="13"/>
      <c r="N34" s="13"/>
      <c r="O34" s="21"/>
      <c r="P34" s="36" t="str">
        <f>IF(PREGLED_REZULTATA!K34="DA","DA","")</f>
        <v>DA</v>
      </c>
    </row>
    <row r="35" spans="1:16" ht="20.100000000000001" customHeight="1" x14ac:dyDescent="0.25">
      <c r="A35" s="7">
        <v>33</v>
      </c>
      <c r="B35" s="4" t="str">
        <f>LISTA_STUDENTI[[#This Row],[Broj indeksa]]</f>
        <v>2018/2063</v>
      </c>
      <c r="C35" s="4" t="str">
        <f>VLOOKUP(Januar_2019[[#This Row],[Broj indeksa]],LISTA_STUDENTI[[Broj indeksa]:[tip studija]],2,FALSE)</f>
        <v>Jakovljević</v>
      </c>
      <c r="D35" s="4" t="str">
        <f>VLOOKUP(Januar_2019[Broj indeksa],LISTA_STUDENTI[[Broj indeksa]:[tip studija]],3,FALSE)</f>
        <v>Relja</v>
      </c>
      <c r="E35" s="4" t="str">
        <f>VLOOKUP(Januar_2019[[#This Row],[Broj indeksa]],LISTA_STUDENTI[[Broj indeksa]:[tip studija]],4,FALSE)</f>
        <v>osnovne strukovne studije</v>
      </c>
      <c r="F35" s="11"/>
      <c r="G35" s="11"/>
      <c r="H35" s="11"/>
      <c r="I35" s="11"/>
      <c r="J35" s="11"/>
      <c r="K35" s="13"/>
      <c r="L35" s="13"/>
      <c r="M35" s="13"/>
      <c r="N35" s="13"/>
      <c r="O35" s="21"/>
      <c r="P35" s="36" t="str">
        <f>IF(PREGLED_REZULTATA!K35="DA","DA","")</f>
        <v/>
      </c>
    </row>
    <row r="36" spans="1:16" ht="20.100000000000001" customHeight="1" x14ac:dyDescent="0.25">
      <c r="A36" s="7">
        <v>34</v>
      </c>
      <c r="B36" s="4" t="str">
        <f>LISTA_STUDENTI[[#This Row],[Broj indeksa]]</f>
        <v>2018/2021</v>
      </c>
      <c r="C36" s="4" t="str">
        <f>VLOOKUP(Januar_2019[[#This Row],[Broj indeksa]],LISTA_STUDENTI[[Broj indeksa]:[tip studija]],2,FALSE)</f>
        <v>Janković</v>
      </c>
      <c r="D36" s="4" t="str">
        <f>VLOOKUP(Januar_2019[Broj indeksa],LISTA_STUDENTI[[Broj indeksa]:[tip studija]],3,FALSE)</f>
        <v>Julia-Nina</v>
      </c>
      <c r="E36" s="4" t="str">
        <f>VLOOKUP(Januar_2019[[#This Row],[Broj indeksa]],LISTA_STUDENTI[[Broj indeksa]:[tip studija]],4,FALSE)</f>
        <v>osnovne strukovne studije</v>
      </c>
      <c r="F36" s="11"/>
      <c r="G36" s="11"/>
      <c r="H36" s="11"/>
      <c r="I36" s="11"/>
      <c r="J36" s="11"/>
      <c r="K36" s="13"/>
      <c r="L36" s="13"/>
      <c r="M36" s="13"/>
      <c r="N36" s="13"/>
      <c r="O36" s="21"/>
      <c r="P36" s="36" t="str">
        <f>IF(PREGLED_REZULTATA!K36="DA","DA","")</f>
        <v/>
      </c>
    </row>
    <row r="37" spans="1:16" ht="20.100000000000001" customHeight="1" x14ac:dyDescent="0.25">
      <c r="A37" s="7">
        <v>35</v>
      </c>
      <c r="B37" s="4" t="str">
        <f>LISTA_STUDENTI[[#This Row],[Broj indeksa]]</f>
        <v>2018/2053</v>
      </c>
      <c r="C37" s="4" t="str">
        <f>VLOOKUP(Januar_2019[[#This Row],[Broj indeksa]],LISTA_STUDENTI[[Broj indeksa]:[tip studija]],2,FALSE)</f>
        <v>Jezdimirović</v>
      </c>
      <c r="D37" s="4" t="str">
        <f>VLOOKUP(Januar_2019[Broj indeksa],LISTA_STUDENTI[[Broj indeksa]:[tip studija]],3,FALSE)</f>
        <v>Tamara</v>
      </c>
      <c r="E37" s="4" t="str">
        <f>VLOOKUP(Januar_2019[[#This Row],[Broj indeksa]],LISTA_STUDENTI[[Broj indeksa]:[tip studija]],4,FALSE)</f>
        <v>osnovne strukovne studije</v>
      </c>
      <c r="F37" s="11"/>
      <c r="G37" s="11"/>
      <c r="H37" s="11"/>
      <c r="I37" s="11"/>
      <c r="J37" s="11"/>
      <c r="K37" s="13"/>
      <c r="L37" s="13"/>
      <c r="M37" s="13"/>
      <c r="N37" s="13"/>
      <c r="O37" s="21"/>
      <c r="P37" s="36" t="str">
        <f>IF(PREGLED_REZULTATA!K37="DA","DA","")</f>
        <v/>
      </c>
    </row>
    <row r="38" spans="1:16" ht="20.100000000000001" customHeight="1" x14ac:dyDescent="0.25">
      <c r="A38" s="7">
        <v>36</v>
      </c>
      <c r="B38" s="4" t="str">
        <f>LISTA_STUDENTI[[#This Row],[Broj indeksa]]</f>
        <v>2018/2037</v>
      </c>
      <c r="C38" s="4" t="str">
        <f>VLOOKUP(Januar_2019[[#This Row],[Broj indeksa]],LISTA_STUDENTI[[Broj indeksa]:[tip studija]],2,FALSE)</f>
        <v>Jekić</v>
      </c>
      <c r="D38" s="4" t="str">
        <f>VLOOKUP(Januar_2019[Broj indeksa],LISTA_STUDENTI[[Broj indeksa]:[tip studija]],3,FALSE)</f>
        <v>Uroš</v>
      </c>
      <c r="E38" s="4" t="str">
        <f>VLOOKUP(Januar_2019[[#This Row],[Broj indeksa]],LISTA_STUDENTI[[Broj indeksa]:[tip studija]],4,FALSE)</f>
        <v>osnovne strukovne studije</v>
      </c>
      <c r="F38" s="11"/>
      <c r="G38" s="11"/>
      <c r="H38" s="11"/>
      <c r="I38" s="11"/>
      <c r="J38" s="11"/>
      <c r="K38" s="13"/>
      <c r="L38" s="13"/>
      <c r="M38" s="13"/>
      <c r="N38" s="13"/>
      <c r="O38" s="21"/>
      <c r="P38" s="36" t="str">
        <f>IF(PREGLED_REZULTATA!K38="DA","DA","")</f>
        <v>DA</v>
      </c>
    </row>
    <row r="39" spans="1:16" ht="20.100000000000001" customHeight="1" x14ac:dyDescent="0.25">
      <c r="A39" s="7">
        <v>37</v>
      </c>
      <c r="B39" s="4" t="str">
        <f>LISTA_STUDENTI[[#This Row],[Broj indeksa]]</f>
        <v>2018/2017</v>
      </c>
      <c r="C39" s="4" t="str">
        <f>VLOOKUP(Januar_2019[[#This Row],[Broj indeksa]],LISTA_STUDENTI[[Broj indeksa]:[tip studija]],2,FALSE)</f>
        <v>Jovićević</v>
      </c>
      <c r="D39" s="4" t="str">
        <f>VLOOKUP(Januar_2019[Broj indeksa],LISTA_STUDENTI[[Broj indeksa]:[tip studija]],3,FALSE)</f>
        <v>Tara</v>
      </c>
      <c r="E39" s="4" t="str">
        <f>VLOOKUP(Januar_2019[[#This Row],[Broj indeksa]],LISTA_STUDENTI[[Broj indeksa]:[tip studija]],4,FALSE)</f>
        <v>osnovne strukovne studije</v>
      </c>
      <c r="F39" s="11"/>
      <c r="G39" s="11"/>
      <c r="H39" s="11"/>
      <c r="I39" s="11"/>
      <c r="J39" s="11"/>
      <c r="K39" s="13"/>
      <c r="L39" s="13"/>
      <c r="M39" s="13"/>
      <c r="N39" s="13"/>
      <c r="O39" s="21"/>
      <c r="P39" s="36" t="str">
        <f>IF(PREGLED_REZULTATA!K39="DA","DA","")</f>
        <v/>
      </c>
    </row>
    <row r="40" spans="1:16" ht="20.100000000000001" customHeight="1" x14ac:dyDescent="0.25">
      <c r="A40" s="7">
        <v>38</v>
      </c>
      <c r="B40" s="4" t="str">
        <f>LISTA_STUDENTI[[#This Row],[Broj indeksa]]</f>
        <v>2018/2019</v>
      </c>
      <c r="C40" s="4" t="str">
        <f>VLOOKUP(Januar_2019[[#This Row],[Broj indeksa]],LISTA_STUDENTI[[Broj indeksa]:[tip studija]],2,FALSE)</f>
        <v>Jovičić</v>
      </c>
      <c r="D40" s="4" t="str">
        <f>VLOOKUP(Januar_2019[Broj indeksa],LISTA_STUDENTI[[Broj indeksa]:[tip studija]],3,FALSE)</f>
        <v>Marko</v>
      </c>
      <c r="E40" s="4" t="str">
        <f>VLOOKUP(Januar_2019[[#This Row],[Broj indeksa]],LISTA_STUDENTI[[Broj indeksa]:[tip studija]],4,FALSE)</f>
        <v>osnovne strukovne studije</v>
      </c>
      <c r="F40" s="11"/>
      <c r="G40" s="11"/>
      <c r="H40" s="11"/>
      <c r="I40" s="11"/>
      <c r="J40" s="11"/>
      <c r="K40" s="13"/>
      <c r="L40" s="13"/>
      <c r="M40" s="13"/>
      <c r="N40" s="13"/>
      <c r="O40" s="21"/>
      <c r="P40" s="36" t="str">
        <f>IF(PREGLED_REZULTATA!K40="DA","DA","")</f>
        <v/>
      </c>
    </row>
    <row r="41" spans="1:16" ht="20.100000000000001" customHeight="1" x14ac:dyDescent="0.25">
      <c r="A41" s="7">
        <v>39</v>
      </c>
      <c r="B41" s="4" t="str">
        <f>LISTA_STUDENTI[[#This Row],[Broj indeksa]]</f>
        <v>2015/2526</v>
      </c>
      <c r="C41" s="4" t="str">
        <f>VLOOKUP(Januar_2019[[#This Row],[Broj indeksa]],LISTA_STUDENTI[[Broj indeksa]:[tip studija]],2,FALSE)</f>
        <v>Jokić</v>
      </c>
      <c r="D41" s="4" t="str">
        <f>VLOOKUP(Januar_2019[Broj indeksa],LISTA_STUDENTI[[Broj indeksa]:[tip studija]],3,FALSE)</f>
        <v>Nemanja</v>
      </c>
      <c r="E41" s="4" t="str">
        <f>VLOOKUP(Januar_2019[[#This Row],[Broj indeksa]],LISTA_STUDENTI[[Broj indeksa]:[tip studija]],4,FALSE)</f>
        <v>osnovne strukovne studije</v>
      </c>
      <c r="F41" s="11"/>
      <c r="G41" s="11"/>
      <c r="H41" s="11"/>
      <c r="I41" s="11"/>
      <c r="J41" s="11"/>
      <c r="K41" s="13"/>
      <c r="L41" s="13"/>
      <c r="M41" s="13"/>
      <c r="N41" s="13"/>
      <c r="O41" s="21"/>
      <c r="P41" s="36" t="str">
        <f>IF(PREGLED_REZULTATA!K41="DA","DA","")</f>
        <v/>
      </c>
    </row>
    <row r="42" spans="1:16" ht="20.100000000000001" customHeight="1" x14ac:dyDescent="0.25">
      <c r="A42" s="7">
        <v>40</v>
      </c>
      <c r="B42" s="4" t="str">
        <f>LISTA_STUDENTI[[#This Row],[Broj indeksa]]</f>
        <v>2018/2011</v>
      </c>
      <c r="C42" s="4" t="str">
        <f>VLOOKUP(Januar_2019[[#This Row],[Broj indeksa]],LISTA_STUDENTI[[Broj indeksa]:[tip studija]],2,FALSE)</f>
        <v>Kaitović</v>
      </c>
      <c r="D42" s="4" t="str">
        <f>VLOOKUP(Januar_2019[Broj indeksa],LISTA_STUDENTI[[Broj indeksa]:[tip studija]],3,FALSE)</f>
        <v>Tamara</v>
      </c>
      <c r="E42" s="4" t="str">
        <f>VLOOKUP(Januar_2019[[#This Row],[Broj indeksa]],LISTA_STUDENTI[[Broj indeksa]:[tip studija]],4,FALSE)</f>
        <v>osnovne strukovne studije</v>
      </c>
      <c r="F42" s="11"/>
      <c r="G42" s="11"/>
      <c r="H42" s="11"/>
      <c r="I42" s="11"/>
      <c r="J42" s="11"/>
      <c r="K42" s="13"/>
      <c r="L42" s="13"/>
      <c r="M42" s="13"/>
      <c r="N42" s="13"/>
      <c r="O42" s="21"/>
      <c r="P42" s="36" t="str">
        <f>IF(PREGLED_REZULTATA!K42="DA","DA","")</f>
        <v/>
      </c>
    </row>
    <row r="43" spans="1:16" ht="20.100000000000001" customHeight="1" x14ac:dyDescent="0.25">
      <c r="A43" s="7">
        <v>41</v>
      </c>
      <c r="B43" s="4" t="str">
        <f>LISTA_STUDENTI[[#This Row],[Broj indeksa]]</f>
        <v>2018/2050</v>
      </c>
      <c r="C43" s="4" t="str">
        <f>VLOOKUP(Januar_2019[[#This Row],[Broj indeksa]],LISTA_STUDENTI[[Broj indeksa]:[tip studija]],2,FALSE)</f>
        <v>Knežević</v>
      </c>
      <c r="D43" s="4" t="str">
        <f>VLOOKUP(Januar_2019[Broj indeksa],LISTA_STUDENTI[[Broj indeksa]:[tip studija]],3,FALSE)</f>
        <v>Stefan</v>
      </c>
      <c r="E43" s="4" t="str">
        <f>VLOOKUP(Januar_2019[[#This Row],[Broj indeksa]],LISTA_STUDENTI[[Broj indeksa]:[tip studija]],4,FALSE)</f>
        <v>osnovne strukovne studije</v>
      </c>
      <c r="F43" s="11"/>
      <c r="G43" s="11"/>
      <c r="H43" s="11"/>
      <c r="I43" s="11"/>
      <c r="J43" s="11"/>
      <c r="K43" s="13"/>
      <c r="L43" s="13"/>
      <c r="M43" s="13"/>
      <c r="N43" s="13"/>
      <c r="O43" s="21"/>
      <c r="P43" s="36" t="str">
        <f>IF(PREGLED_REZULTATA!K43="DA","DA","")</f>
        <v/>
      </c>
    </row>
    <row r="44" spans="1:16" ht="20.100000000000001" customHeight="1" x14ac:dyDescent="0.25">
      <c r="A44" s="7">
        <v>42</v>
      </c>
      <c r="B44" s="4" t="str">
        <f>LISTA_STUDENTI[[#This Row],[Broj indeksa]]</f>
        <v>2018/2064</v>
      </c>
      <c r="C44" s="4" t="str">
        <f>VLOOKUP(Januar_2019[[#This Row],[Broj indeksa]],LISTA_STUDENTI[[Broj indeksa]:[tip studija]],2,FALSE)</f>
        <v>Kovačević</v>
      </c>
      <c r="D44" s="4" t="str">
        <f>VLOOKUP(Januar_2019[Broj indeksa],LISTA_STUDENTI[[Broj indeksa]:[tip studija]],3,FALSE)</f>
        <v>Danilo</v>
      </c>
      <c r="E44" s="4" t="str">
        <f>VLOOKUP(Januar_2019[[#This Row],[Broj indeksa]],LISTA_STUDENTI[[Broj indeksa]:[tip studija]],4,FALSE)</f>
        <v>osnovne strukovne studije</v>
      </c>
      <c r="F44" s="11"/>
      <c r="G44" s="11"/>
      <c r="H44" s="11"/>
      <c r="I44" s="11"/>
      <c r="J44" s="11"/>
      <c r="K44" s="13"/>
      <c r="L44" s="13"/>
      <c r="M44" s="13"/>
      <c r="N44" s="13"/>
      <c r="O44" s="21"/>
      <c r="P44" s="36" t="str">
        <f>IF(PREGLED_REZULTATA!K44="DA","DA","")</f>
        <v/>
      </c>
    </row>
    <row r="45" spans="1:16" ht="20.100000000000001" customHeight="1" x14ac:dyDescent="0.25">
      <c r="A45" s="7">
        <v>43</v>
      </c>
      <c r="B45" s="4" t="str">
        <f>LISTA_STUDENTI[[#This Row],[Broj indeksa]]</f>
        <v>2018/2009</v>
      </c>
      <c r="C45" s="4" t="str">
        <f>VLOOKUP(Januar_2019[[#This Row],[Broj indeksa]],LISTA_STUDENTI[[Broj indeksa]:[tip studija]],2,FALSE)</f>
        <v>Kostić</v>
      </c>
      <c r="D45" s="4" t="str">
        <f>VLOOKUP(Januar_2019[Broj indeksa],LISTA_STUDENTI[[Broj indeksa]:[tip studija]],3,FALSE)</f>
        <v>Dušan</v>
      </c>
      <c r="E45" s="4" t="str">
        <f>VLOOKUP(Januar_2019[[#This Row],[Broj indeksa]],LISTA_STUDENTI[[Broj indeksa]:[tip studija]],4,FALSE)</f>
        <v>osnovne strukovne studije</v>
      </c>
      <c r="F45" s="11"/>
      <c r="G45" s="11"/>
      <c r="H45" s="11"/>
      <c r="I45" s="11"/>
      <c r="J45" s="11"/>
      <c r="K45" s="13"/>
      <c r="L45" s="13"/>
      <c r="M45" s="13"/>
      <c r="N45" s="13"/>
      <c r="O45" s="21"/>
      <c r="P45" s="36" t="str">
        <f>IF(PREGLED_REZULTATA!K45="DA","DA","")</f>
        <v/>
      </c>
    </row>
    <row r="46" spans="1:16" ht="20.100000000000001" customHeight="1" x14ac:dyDescent="0.25">
      <c r="A46" s="7">
        <v>44</v>
      </c>
      <c r="B46" s="4" t="str">
        <f>LISTA_STUDENTI[[#This Row],[Broj indeksa]]</f>
        <v>2018/2044</v>
      </c>
      <c r="C46" s="4" t="str">
        <f>VLOOKUP(Januar_2019[[#This Row],[Broj indeksa]],LISTA_STUDENTI[[Broj indeksa]:[tip studija]],2,FALSE)</f>
        <v>Kuburović</v>
      </c>
      <c r="D46" s="4" t="str">
        <f>VLOOKUP(Januar_2019[Broj indeksa],LISTA_STUDENTI[[Broj indeksa]:[tip studija]],3,FALSE)</f>
        <v>Andreja</v>
      </c>
      <c r="E46" s="4" t="str">
        <f>VLOOKUP(Januar_2019[[#This Row],[Broj indeksa]],LISTA_STUDENTI[[Broj indeksa]:[tip studija]],4,FALSE)</f>
        <v>osnovne strukovne studije</v>
      </c>
      <c r="F46" s="11"/>
      <c r="G46" s="11"/>
      <c r="H46" s="11"/>
      <c r="I46" s="11"/>
      <c r="J46" s="11"/>
      <c r="K46" s="13"/>
      <c r="L46" s="13"/>
      <c r="M46" s="13"/>
      <c r="N46" s="13"/>
      <c r="O46" s="21"/>
      <c r="P46" s="36" t="str">
        <f>IF(PREGLED_REZULTATA!K46="DA","DA","")</f>
        <v/>
      </c>
    </row>
    <row r="47" spans="1:16" ht="20.100000000000001" customHeight="1" x14ac:dyDescent="0.25">
      <c r="A47" s="7">
        <v>45</v>
      </c>
      <c r="B47" s="4" t="str">
        <f>LISTA_STUDENTI[[#This Row],[Broj indeksa]]</f>
        <v>2018/2052</v>
      </c>
      <c r="C47" s="4" t="str">
        <f>VLOOKUP(Januar_2019[[#This Row],[Broj indeksa]],LISTA_STUDENTI[[Broj indeksa]:[tip studija]],2,FALSE)</f>
        <v>Kučinar</v>
      </c>
      <c r="D47" s="4" t="str">
        <f>VLOOKUP(Januar_2019[Broj indeksa],LISTA_STUDENTI[[Broj indeksa]:[tip studija]],3,FALSE)</f>
        <v>Lazar</v>
      </c>
      <c r="E47" s="4" t="str">
        <f>VLOOKUP(Januar_2019[[#This Row],[Broj indeksa]],LISTA_STUDENTI[[Broj indeksa]:[tip studija]],4,FALSE)</f>
        <v>osnovne strukovne studije</v>
      </c>
      <c r="F47" s="11"/>
      <c r="G47" s="11"/>
      <c r="H47" s="11"/>
      <c r="I47" s="11"/>
      <c r="J47" s="11"/>
      <c r="K47" s="13"/>
      <c r="L47" s="13"/>
      <c r="M47" s="13"/>
      <c r="N47" s="13"/>
      <c r="O47" s="21"/>
      <c r="P47" s="36" t="str">
        <f>IF(PREGLED_REZULTATA!K47="DA","DA","")</f>
        <v/>
      </c>
    </row>
    <row r="48" spans="1:16" ht="20.100000000000001" customHeight="1" x14ac:dyDescent="0.25">
      <c r="A48" s="7">
        <v>46</v>
      </c>
      <c r="B48" s="4" t="str">
        <f>LISTA_STUDENTI[[#This Row],[Broj indeksa]]</f>
        <v>2018/2042</v>
      </c>
      <c r="C48" s="4" t="str">
        <f>VLOOKUP(Januar_2019[[#This Row],[Broj indeksa]],LISTA_STUDENTI[[Broj indeksa]:[tip studija]],2,FALSE)</f>
        <v>Lončar</v>
      </c>
      <c r="D48" s="4" t="str">
        <f>VLOOKUP(Januar_2019[Broj indeksa],LISTA_STUDENTI[[Broj indeksa]:[tip studija]],3,FALSE)</f>
        <v>Luka</v>
      </c>
      <c r="E48" s="4" t="str">
        <f>VLOOKUP(Januar_2019[[#This Row],[Broj indeksa]],LISTA_STUDENTI[[Broj indeksa]:[tip studija]],4,FALSE)</f>
        <v>osnovne strukovne studije</v>
      </c>
      <c r="F48" s="11"/>
      <c r="G48" s="11"/>
      <c r="H48" s="11"/>
      <c r="I48" s="11"/>
      <c r="J48" s="11"/>
      <c r="K48" s="13"/>
      <c r="L48" s="13"/>
      <c r="M48" s="13"/>
      <c r="N48" s="13"/>
      <c r="O48" s="21"/>
      <c r="P48" s="36" t="str">
        <f>IF(PREGLED_REZULTATA!K48="DA","DA","")</f>
        <v/>
      </c>
    </row>
    <row r="49" spans="1:16" ht="20.100000000000001" customHeight="1" x14ac:dyDescent="0.25">
      <c r="A49" s="7">
        <v>47</v>
      </c>
      <c r="B49" s="4" t="str">
        <f>LISTA_STUDENTI[[#This Row],[Broj indeksa]]</f>
        <v>2017/2033</v>
      </c>
      <c r="C49" s="4" t="str">
        <f>VLOOKUP(Januar_2019[[#This Row],[Broj indeksa]],LISTA_STUDENTI[[Broj indeksa]:[tip studija]],2,FALSE)</f>
        <v>Majstorović</v>
      </c>
      <c r="D49" s="4" t="str">
        <f>VLOOKUP(Januar_2019[Broj indeksa],LISTA_STUDENTI[[Broj indeksa]:[tip studija]],3,FALSE)</f>
        <v>Miloš</v>
      </c>
      <c r="E49" s="4" t="str">
        <f>VLOOKUP(Januar_2019[[#This Row],[Broj indeksa]],LISTA_STUDENTI[[Broj indeksa]:[tip studija]],4,FALSE)</f>
        <v>osnovne strukovne studije</v>
      </c>
      <c r="F49" s="11"/>
      <c r="G49" s="11"/>
      <c r="H49" s="11"/>
      <c r="I49" s="11"/>
      <c r="J49" s="11"/>
      <c r="K49" s="13"/>
      <c r="L49" s="13"/>
      <c r="M49" s="13"/>
      <c r="N49" s="13"/>
      <c r="O49" s="21"/>
      <c r="P49" s="36" t="str">
        <f>IF(PREGLED_REZULTATA!K49="DA","DA","")</f>
        <v/>
      </c>
    </row>
    <row r="50" spans="1:16" ht="20.100000000000001" customHeight="1" x14ac:dyDescent="0.25">
      <c r="A50" s="7">
        <v>48</v>
      </c>
      <c r="B50" s="4" t="str">
        <f>LISTA_STUDENTI[[#This Row],[Broj indeksa]]</f>
        <v>2018/2054</v>
      </c>
      <c r="C50" s="4" t="str">
        <f>VLOOKUP(Januar_2019[[#This Row],[Broj indeksa]],LISTA_STUDENTI[[Broj indeksa]:[tip studija]],2,FALSE)</f>
        <v>Maksimović</v>
      </c>
      <c r="D50" s="4" t="str">
        <f>VLOOKUP(Januar_2019[Broj indeksa],LISTA_STUDENTI[[Broj indeksa]:[tip studija]],3,FALSE)</f>
        <v>Andrea</v>
      </c>
      <c r="E50" s="4" t="str">
        <f>VLOOKUP(Januar_2019[[#This Row],[Broj indeksa]],LISTA_STUDENTI[[Broj indeksa]:[tip studija]],4,FALSE)</f>
        <v>osnovne strukovne studije</v>
      </c>
      <c r="F50" s="11"/>
      <c r="G50" s="11"/>
      <c r="H50" s="11"/>
      <c r="I50" s="11"/>
      <c r="J50" s="11"/>
      <c r="K50" s="13"/>
      <c r="L50" s="13"/>
      <c r="M50" s="13"/>
      <c r="N50" s="13"/>
      <c r="O50" s="21"/>
      <c r="P50" s="36" t="str">
        <f>IF(PREGLED_REZULTATA!K50="DA","DA","")</f>
        <v/>
      </c>
    </row>
    <row r="51" spans="1:16" ht="20.100000000000001" customHeight="1" x14ac:dyDescent="0.25">
      <c r="A51" s="7">
        <v>49</v>
      </c>
      <c r="B51" s="4" t="str">
        <f>LISTA_STUDENTI[[#This Row],[Broj indeksa]]</f>
        <v>2018/2056</v>
      </c>
      <c r="C51" s="4" t="str">
        <f>VLOOKUP(Januar_2019[[#This Row],[Broj indeksa]],LISTA_STUDENTI[[Broj indeksa]:[tip studija]],2,FALSE)</f>
        <v>Mandić</v>
      </c>
      <c r="D51" s="4" t="str">
        <f>VLOOKUP(Januar_2019[Broj indeksa],LISTA_STUDENTI[[Broj indeksa]:[tip studija]],3,FALSE)</f>
        <v>Marija</v>
      </c>
      <c r="E51" s="4" t="str">
        <f>VLOOKUP(Januar_2019[[#This Row],[Broj indeksa]],LISTA_STUDENTI[[Broj indeksa]:[tip studija]],4,FALSE)</f>
        <v>osnovne strukovne studije</v>
      </c>
      <c r="F51" s="11"/>
      <c r="G51" s="11"/>
      <c r="H51" s="11"/>
      <c r="I51" s="11"/>
      <c r="J51" s="11"/>
      <c r="K51" s="13"/>
      <c r="L51" s="13"/>
      <c r="M51" s="13"/>
      <c r="N51" s="13"/>
      <c r="O51" s="21"/>
      <c r="P51" s="36" t="str">
        <f>IF(PREGLED_REZULTATA!K51="DA","DA","")</f>
        <v/>
      </c>
    </row>
    <row r="52" spans="1:16" ht="20.100000000000001" customHeight="1" x14ac:dyDescent="0.25">
      <c r="A52" s="7">
        <v>50</v>
      </c>
      <c r="B52" s="4" t="str">
        <f>LISTA_STUDENTI[[#This Row],[Broj indeksa]]</f>
        <v>2018/2066</v>
      </c>
      <c r="C52" s="4" t="str">
        <f>VLOOKUP(Januar_2019[[#This Row],[Broj indeksa]],LISTA_STUDENTI[[Broj indeksa]:[tip studija]],2,FALSE)</f>
        <v>Marković</v>
      </c>
      <c r="D52" s="4" t="str">
        <f>VLOOKUP(Januar_2019[Broj indeksa],LISTA_STUDENTI[[Broj indeksa]:[tip studija]],3,FALSE)</f>
        <v>Katarina</v>
      </c>
      <c r="E52" s="4" t="str">
        <f>VLOOKUP(Januar_2019[[#This Row],[Broj indeksa]],LISTA_STUDENTI[[Broj indeksa]:[tip studija]],4,FALSE)</f>
        <v>osnovne strukovne studije</v>
      </c>
      <c r="F52" s="11"/>
      <c r="G52" s="11"/>
      <c r="H52" s="11"/>
      <c r="I52" s="11"/>
      <c r="J52" s="11"/>
      <c r="K52" s="13"/>
      <c r="L52" s="13"/>
      <c r="M52" s="13"/>
      <c r="N52" s="13"/>
      <c r="O52" s="21"/>
      <c r="P52" s="36" t="str">
        <f>IF(PREGLED_REZULTATA!K52="DA","DA","")</f>
        <v>DA</v>
      </c>
    </row>
    <row r="53" spans="1:16" ht="20.100000000000001" customHeight="1" x14ac:dyDescent="0.25">
      <c r="A53" s="7">
        <v>51</v>
      </c>
      <c r="B53" s="4" t="str">
        <f>LISTA_STUDENTI[[#This Row],[Broj indeksa]]</f>
        <v>2018/2048</v>
      </c>
      <c r="C53" s="4" t="str">
        <f>VLOOKUP(Januar_2019[[#This Row],[Broj indeksa]],LISTA_STUDENTI[[Broj indeksa]:[tip studija]],2,FALSE)</f>
        <v>Maćešić</v>
      </c>
      <c r="D53" s="4" t="str">
        <f>VLOOKUP(Januar_2019[Broj indeksa],LISTA_STUDENTI[[Broj indeksa]:[tip studija]],3,FALSE)</f>
        <v>Srđan</v>
      </c>
      <c r="E53" s="4" t="str">
        <f>VLOOKUP(Januar_2019[[#This Row],[Broj indeksa]],LISTA_STUDENTI[[Broj indeksa]:[tip studija]],4,FALSE)</f>
        <v>osnovne strukovne studije</v>
      </c>
      <c r="F53" s="11"/>
      <c r="G53" s="11"/>
      <c r="H53" s="11"/>
      <c r="I53" s="11"/>
      <c r="J53" s="11"/>
      <c r="K53" s="13"/>
      <c r="L53" s="13"/>
      <c r="M53" s="13"/>
      <c r="N53" s="13"/>
      <c r="O53" s="21"/>
      <c r="P53" s="36" t="str">
        <f>IF(PREGLED_REZULTATA!K53="DA","DA","")</f>
        <v/>
      </c>
    </row>
    <row r="54" spans="1:16" ht="20.100000000000001" customHeight="1" x14ac:dyDescent="0.25">
      <c r="A54" s="7">
        <v>52</v>
      </c>
      <c r="B54" s="4" t="str">
        <f>LISTA_STUDENTI[[#This Row],[Broj indeksa]]</f>
        <v>2018/2004</v>
      </c>
      <c r="C54" s="4" t="str">
        <f>VLOOKUP(Januar_2019[[#This Row],[Broj indeksa]],LISTA_STUDENTI[[Broj indeksa]:[tip studija]],2,FALSE)</f>
        <v>Mijatović</v>
      </c>
      <c r="D54" s="4" t="str">
        <f>VLOOKUP(Januar_2019[Broj indeksa],LISTA_STUDENTI[[Broj indeksa]:[tip studija]],3,FALSE)</f>
        <v>Bojan</v>
      </c>
      <c r="E54" s="4" t="str">
        <f>VLOOKUP(Januar_2019[[#This Row],[Broj indeksa]],LISTA_STUDENTI[[Broj indeksa]:[tip studija]],4,FALSE)</f>
        <v>osnovne strukovne studije</v>
      </c>
      <c r="F54" s="11"/>
      <c r="G54" s="11"/>
      <c r="H54" s="11"/>
      <c r="I54" s="11"/>
      <c r="J54" s="11">
        <v>11</v>
      </c>
      <c r="K54" s="13"/>
      <c r="L54" s="13"/>
      <c r="M54" s="13"/>
      <c r="N54" s="13"/>
      <c r="O54" s="21"/>
      <c r="P54" s="36" t="str">
        <f>IF(PREGLED_REZULTATA!K54="DA","DA","")</f>
        <v/>
      </c>
    </row>
    <row r="55" spans="1:16" ht="20.100000000000001" customHeight="1" x14ac:dyDescent="0.25">
      <c r="A55" s="7">
        <v>53</v>
      </c>
      <c r="B55" s="4" t="str">
        <f>LISTA_STUDENTI[[#This Row],[Broj indeksa]]</f>
        <v>2018/2062</v>
      </c>
      <c r="C55" s="4" t="str">
        <f>VLOOKUP(Januar_2019[[#This Row],[Broj indeksa]],LISTA_STUDENTI[[Broj indeksa]:[tip studija]],2,FALSE)</f>
        <v>Milivojević</v>
      </c>
      <c r="D55" s="4" t="str">
        <f>VLOOKUP(Januar_2019[Broj indeksa],LISTA_STUDENTI[[Broj indeksa]:[tip studija]],3,FALSE)</f>
        <v>Petar</v>
      </c>
      <c r="E55" s="4" t="str">
        <f>VLOOKUP(Januar_2019[[#This Row],[Broj indeksa]],LISTA_STUDENTI[[Broj indeksa]:[tip studija]],4,FALSE)</f>
        <v>osnovne strukovne studije</v>
      </c>
      <c r="F55" s="11"/>
      <c r="G55" s="11"/>
      <c r="H55" s="11"/>
      <c r="I55" s="11"/>
      <c r="J55" s="11"/>
      <c r="K55" s="13"/>
      <c r="L55" s="13"/>
      <c r="M55" s="13"/>
      <c r="N55" s="13"/>
      <c r="O55" s="21"/>
      <c r="P55" s="36" t="str">
        <f>IF(PREGLED_REZULTATA!K55="DA","DA","")</f>
        <v/>
      </c>
    </row>
    <row r="56" spans="1:16" ht="20.100000000000001" customHeight="1" x14ac:dyDescent="0.25">
      <c r="A56" s="7">
        <v>54</v>
      </c>
      <c r="B56" s="4" t="str">
        <f>LISTA_STUDENTI[[#This Row],[Broj indeksa]]</f>
        <v>2018/2512</v>
      </c>
      <c r="C56" s="4" t="str">
        <f>VLOOKUP(Januar_2019[[#This Row],[Broj indeksa]],LISTA_STUDENTI[[Broj indeksa]:[tip studija]],2,FALSE)</f>
        <v>Milošević</v>
      </c>
      <c r="D56" s="4" t="str">
        <f>VLOOKUP(Januar_2019[Broj indeksa],LISTA_STUDENTI[[Broj indeksa]:[tip studija]],3,FALSE)</f>
        <v>Irena</v>
      </c>
      <c r="E56" s="4" t="str">
        <f>VLOOKUP(Januar_2019[[#This Row],[Broj indeksa]],LISTA_STUDENTI[[Broj indeksa]:[tip studija]],4,FALSE)</f>
        <v>osnovne strukovne studije</v>
      </c>
      <c r="F56" s="11"/>
      <c r="G56" s="11"/>
      <c r="H56" s="11"/>
      <c r="I56" s="11"/>
      <c r="J56" s="11"/>
      <c r="K56" s="13"/>
      <c r="L56" s="13"/>
      <c r="M56" s="13"/>
      <c r="N56" s="13"/>
      <c r="O56" s="21"/>
      <c r="P56" s="36" t="str">
        <f>IF(PREGLED_REZULTATA!K56="DA","DA","")</f>
        <v/>
      </c>
    </row>
    <row r="57" spans="1:16" ht="20.100000000000001" customHeight="1" x14ac:dyDescent="0.25">
      <c r="A57" s="7">
        <v>55</v>
      </c>
      <c r="B57" s="4" t="str">
        <f>LISTA_STUDENTI[[#This Row],[Broj indeksa]]</f>
        <v>2018/2034</v>
      </c>
      <c r="C57" s="4" t="str">
        <f>VLOOKUP(Januar_2019[[#This Row],[Broj indeksa]],LISTA_STUDENTI[[Broj indeksa]:[tip studija]],2,FALSE)</f>
        <v>Milošević</v>
      </c>
      <c r="D57" s="4" t="str">
        <f>VLOOKUP(Januar_2019[Broj indeksa],LISTA_STUDENTI[[Broj indeksa]:[tip studija]],3,FALSE)</f>
        <v>Strahinja</v>
      </c>
      <c r="E57" s="4" t="str">
        <f>VLOOKUP(Januar_2019[[#This Row],[Broj indeksa]],LISTA_STUDENTI[[Broj indeksa]:[tip studija]],4,FALSE)</f>
        <v>osnovne strukovne studije</v>
      </c>
      <c r="F57" s="11"/>
      <c r="G57" s="11"/>
      <c r="H57" s="11"/>
      <c r="I57" s="11"/>
      <c r="J57" s="11"/>
      <c r="K57" s="13"/>
      <c r="L57" s="13"/>
      <c r="M57" s="13"/>
      <c r="N57" s="13"/>
      <c r="O57" s="21"/>
      <c r="P57" s="36" t="str">
        <f>IF(PREGLED_REZULTATA!K57="DA","DA","")</f>
        <v/>
      </c>
    </row>
    <row r="58" spans="1:16" ht="20.100000000000001" customHeight="1" x14ac:dyDescent="0.25">
      <c r="A58" s="7">
        <v>56</v>
      </c>
      <c r="B58" s="4" t="str">
        <f>LISTA_STUDENTI[[#This Row],[Broj indeksa]]</f>
        <v>2018/2068</v>
      </c>
      <c r="C58" s="4" t="str">
        <f>VLOOKUP(Januar_2019[[#This Row],[Broj indeksa]],LISTA_STUDENTI[[Broj indeksa]:[tip studija]],2,FALSE)</f>
        <v>Milošević</v>
      </c>
      <c r="D58" s="4" t="str">
        <f>VLOOKUP(Januar_2019[Broj indeksa],LISTA_STUDENTI[[Broj indeksa]:[tip studija]],3,FALSE)</f>
        <v>Miloš</v>
      </c>
      <c r="E58" s="4" t="str">
        <f>VLOOKUP(Januar_2019[[#This Row],[Broj indeksa]],LISTA_STUDENTI[[Broj indeksa]:[tip studija]],4,FALSE)</f>
        <v>osnovne strukovne studije</v>
      </c>
      <c r="F58" s="11"/>
      <c r="G58" s="11"/>
      <c r="H58" s="11"/>
      <c r="I58" s="11"/>
      <c r="J58" s="11"/>
      <c r="K58" s="13"/>
      <c r="L58" s="13"/>
      <c r="M58" s="13"/>
      <c r="N58" s="13"/>
      <c r="O58" s="21"/>
      <c r="P58" s="36" t="str">
        <f>IF(PREGLED_REZULTATA!K58="DA","DA","")</f>
        <v>DA</v>
      </c>
    </row>
    <row r="59" spans="1:16" ht="20.100000000000001" customHeight="1" x14ac:dyDescent="0.25">
      <c r="A59" s="7">
        <v>57</v>
      </c>
      <c r="B59" s="4" t="str">
        <f>LISTA_STUDENTI[[#This Row],[Broj indeksa]]</f>
        <v>2018/2505</v>
      </c>
      <c r="C59" s="4" t="str">
        <f>VLOOKUP(Januar_2019[[#This Row],[Broj indeksa]],LISTA_STUDENTI[[Broj indeksa]:[tip studija]],2,FALSE)</f>
        <v>Mitrović</v>
      </c>
      <c r="D59" s="4" t="str">
        <f>VLOOKUP(Januar_2019[Broj indeksa],LISTA_STUDENTI[[Broj indeksa]:[tip studija]],3,FALSE)</f>
        <v>Dragan</v>
      </c>
      <c r="E59" s="4" t="str">
        <f>VLOOKUP(Januar_2019[[#This Row],[Broj indeksa]],LISTA_STUDENTI[[Broj indeksa]:[tip studija]],4,FALSE)</f>
        <v>osnovne strukovne studije</v>
      </c>
      <c r="F59" s="11"/>
      <c r="G59" s="11"/>
      <c r="H59" s="11"/>
      <c r="I59" s="11"/>
      <c r="J59" s="11"/>
      <c r="K59" s="13"/>
      <c r="L59" s="13"/>
      <c r="M59" s="13"/>
      <c r="N59" s="13"/>
      <c r="O59" s="21"/>
      <c r="P59" s="36" t="str">
        <f>IF(PREGLED_REZULTATA!K59="DA","DA","")</f>
        <v/>
      </c>
    </row>
    <row r="60" spans="1:16" ht="20.100000000000001" customHeight="1" x14ac:dyDescent="0.25">
      <c r="A60" s="7">
        <v>58</v>
      </c>
      <c r="B60" s="4" t="str">
        <f>LISTA_STUDENTI[[#This Row],[Broj indeksa]]</f>
        <v>2018/2046</v>
      </c>
      <c r="C60" s="4" t="str">
        <f>VLOOKUP(Januar_2019[[#This Row],[Broj indeksa]],LISTA_STUDENTI[[Broj indeksa]:[tip studija]],2,FALSE)</f>
        <v>Mlađenović</v>
      </c>
      <c r="D60" s="4" t="str">
        <f>VLOOKUP(Januar_2019[Broj indeksa],LISTA_STUDENTI[[Broj indeksa]:[tip studija]],3,FALSE)</f>
        <v>Natalija</v>
      </c>
      <c r="E60" s="4" t="str">
        <f>VLOOKUP(Januar_2019[[#This Row],[Broj indeksa]],LISTA_STUDENTI[[Broj indeksa]:[tip studija]],4,FALSE)</f>
        <v>osnovne strukovne studije</v>
      </c>
      <c r="F60" s="11"/>
      <c r="G60" s="11"/>
      <c r="H60" s="11"/>
      <c r="I60" s="11"/>
      <c r="J60" s="11">
        <v>20</v>
      </c>
      <c r="K60" s="13"/>
      <c r="L60" s="13"/>
      <c r="M60" s="13"/>
      <c r="N60" s="13"/>
      <c r="O60" s="21"/>
      <c r="P60" s="36" t="str">
        <f>IF(PREGLED_REZULTATA!K60="DA","DA","")</f>
        <v>DA</v>
      </c>
    </row>
    <row r="61" spans="1:16" ht="20.100000000000001" customHeight="1" x14ac:dyDescent="0.25">
      <c r="A61" s="7">
        <v>59</v>
      </c>
      <c r="B61" s="4" t="str">
        <f>LISTA_STUDENTI[[#This Row],[Broj indeksa]]</f>
        <v>2017/2042</v>
      </c>
      <c r="C61" s="4" t="str">
        <f>VLOOKUP(Januar_2019[[#This Row],[Broj indeksa]],LISTA_STUDENTI[[Broj indeksa]:[tip studija]],2,FALSE)</f>
        <v>Nešovanović</v>
      </c>
      <c r="D61" s="4" t="str">
        <f>VLOOKUP(Januar_2019[Broj indeksa],LISTA_STUDENTI[[Broj indeksa]:[tip studija]],3,FALSE)</f>
        <v>Đorđe</v>
      </c>
      <c r="E61" s="4" t="str">
        <f>VLOOKUP(Januar_2019[[#This Row],[Broj indeksa]],LISTA_STUDENTI[[Broj indeksa]:[tip studija]],4,FALSE)</f>
        <v>osnovne strukovne studije</v>
      </c>
      <c r="F61" s="11"/>
      <c r="G61" s="11"/>
      <c r="H61" s="11"/>
      <c r="I61" s="11"/>
      <c r="J61" s="11"/>
      <c r="K61" s="13"/>
      <c r="L61" s="13"/>
      <c r="M61" s="13"/>
      <c r="N61" s="13"/>
      <c r="O61" s="21"/>
      <c r="P61" s="36" t="str">
        <f>IF(PREGLED_REZULTATA!K61="DA","DA","")</f>
        <v/>
      </c>
    </row>
    <row r="62" spans="1:16" ht="20.100000000000001" customHeight="1" x14ac:dyDescent="0.25">
      <c r="A62" s="7">
        <v>60</v>
      </c>
      <c r="B62" s="4" t="str">
        <f>LISTA_STUDENTI[[#This Row],[Broj indeksa]]</f>
        <v>2018/2016</v>
      </c>
      <c r="C62" s="4" t="str">
        <f>VLOOKUP(Januar_2019[[#This Row],[Broj indeksa]],LISTA_STUDENTI[[Broj indeksa]:[tip studija]],2,FALSE)</f>
        <v>Nikolovski</v>
      </c>
      <c r="D62" s="4" t="str">
        <f>VLOOKUP(Januar_2019[Broj indeksa],LISTA_STUDENTI[[Broj indeksa]:[tip studija]],3,FALSE)</f>
        <v>Ilija</v>
      </c>
      <c r="E62" s="4" t="str">
        <f>VLOOKUP(Januar_2019[[#This Row],[Broj indeksa]],LISTA_STUDENTI[[Broj indeksa]:[tip studija]],4,FALSE)</f>
        <v>osnovne strukovne studije</v>
      </c>
      <c r="F62" s="11"/>
      <c r="G62" s="11"/>
      <c r="H62" s="11"/>
      <c r="I62" s="11"/>
      <c r="J62" s="11"/>
      <c r="K62" s="13"/>
      <c r="L62" s="13"/>
      <c r="M62" s="13"/>
      <c r="N62" s="13"/>
      <c r="O62" s="21"/>
      <c r="P62" s="36" t="str">
        <f>IF(PREGLED_REZULTATA!K62="DA","DA","")</f>
        <v/>
      </c>
    </row>
    <row r="63" spans="1:16" ht="20.100000000000001" customHeight="1" x14ac:dyDescent="0.25">
      <c r="A63" s="7">
        <v>61</v>
      </c>
      <c r="B63" s="4" t="str">
        <f>LISTA_STUDENTI[[#This Row],[Broj indeksa]]</f>
        <v>2018/2501</v>
      </c>
      <c r="C63" s="4" t="str">
        <f>VLOOKUP(Januar_2019[[#This Row],[Broj indeksa]],LISTA_STUDENTI[[Broj indeksa]:[tip studija]],2,FALSE)</f>
        <v>Novaković</v>
      </c>
      <c r="D63" s="4" t="str">
        <f>VLOOKUP(Januar_2019[Broj indeksa],LISTA_STUDENTI[[Broj indeksa]:[tip studija]],3,FALSE)</f>
        <v>Milena</v>
      </c>
      <c r="E63" s="4" t="str">
        <f>VLOOKUP(Januar_2019[[#This Row],[Broj indeksa]],LISTA_STUDENTI[[Broj indeksa]:[tip studija]],4,FALSE)</f>
        <v>osnovne strukovne studije</v>
      </c>
      <c r="F63" s="11"/>
      <c r="G63" s="11"/>
      <c r="H63" s="11"/>
      <c r="I63" s="11"/>
      <c r="J63" s="11"/>
      <c r="K63" s="13"/>
      <c r="L63" s="13"/>
      <c r="M63" s="13"/>
      <c r="N63" s="13"/>
      <c r="O63" s="21"/>
      <c r="P63" s="36" t="str">
        <f>IF(PREGLED_REZULTATA!K63="DA","DA","")</f>
        <v/>
      </c>
    </row>
    <row r="64" spans="1:16" ht="20.100000000000001" customHeight="1" x14ac:dyDescent="0.25">
      <c r="A64" s="7">
        <v>62</v>
      </c>
      <c r="B64" s="4" t="str">
        <f>LISTA_STUDENTI[[#This Row],[Broj indeksa]]</f>
        <v>2018/2028</v>
      </c>
      <c r="C64" s="4" t="str">
        <f>VLOOKUP(Januar_2019[[#This Row],[Broj indeksa]],LISTA_STUDENTI[[Broj indeksa]:[tip studija]],2,FALSE)</f>
        <v>Obradović</v>
      </c>
      <c r="D64" s="4" t="str">
        <f>VLOOKUP(Januar_2019[Broj indeksa],LISTA_STUDENTI[[Broj indeksa]:[tip studija]],3,FALSE)</f>
        <v>Marija</v>
      </c>
      <c r="E64" s="4" t="str">
        <f>VLOOKUP(Januar_2019[[#This Row],[Broj indeksa]],LISTA_STUDENTI[[Broj indeksa]:[tip studija]],4,FALSE)</f>
        <v>osnovne strukovne studije</v>
      </c>
      <c r="F64" s="11"/>
      <c r="G64" s="11"/>
      <c r="H64" s="11"/>
      <c r="I64" s="11"/>
      <c r="J64" s="11"/>
      <c r="K64" s="13"/>
      <c r="L64" s="13"/>
      <c r="M64" s="13"/>
      <c r="N64" s="13"/>
      <c r="O64" s="21"/>
      <c r="P64" s="36" t="str">
        <f>IF(PREGLED_REZULTATA!K64="DA","DA","")</f>
        <v/>
      </c>
    </row>
    <row r="65" spans="1:16" ht="20.100000000000001" customHeight="1" x14ac:dyDescent="0.25">
      <c r="A65" s="7">
        <v>63</v>
      </c>
      <c r="B65" s="4" t="str">
        <f>LISTA_STUDENTI[[#This Row],[Broj indeksa]]</f>
        <v>2018/2503</v>
      </c>
      <c r="C65" s="4" t="str">
        <f>VLOOKUP(Januar_2019[[#This Row],[Broj indeksa]],LISTA_STUDENTI[[Broj indeksa]:[tip studija]],2,FALSE)</f>
        <v>Ognjenović</v>
      </c>
      <c r="D65" s="4" t="str">
        <f>VLOOKUP(Januar_2019[Broj indeksa],LISTA_STUDENTI[[Broj indeksa]:[tip studija]],3,FALSE)</f>
        <v>Katarina</v>
      </c>
      <c r="E65" s="4" t="str">
        <f>VLOOKUP(Januar_2019[[#This Row],[Broj indeksa]],LISTA_STUDENTI[[Broj indeksa]:[tip studija]],4,FALSE)</f>
        <v>osnovne strukovne studije</v>
      </c>
      <c r="F65" s="11"/>
      <c r="G65" s="11"/>
      <c r="H65" s="11"/>
      <c r="I65" s="11"/>
      <c r="J65" s="11"/>
      <c r="K65" s="13"/>
      <c r="L65" s="13"/>
      <c r="M65" s="13"/>
      <c r="N65" s="13"/>
      <c r="O65" s="21"/>
      <c r="P65" s="36" t="str">
        <f>IF(PREGLED_REZULTATA!K65="DA","DA","")</f>
        <v/>
      </c>
    </row>
    <row r="66" spans="1:16" ht="20.100000000000001" customHeight="1" x14ac:dyDescent="0.25">
      <c r="A66" s="7">
        <v>64</v>
      </c>
      <c r="B66" s="4" t="str">
        <f>LISTA_STUDENTI[[#This Row],[Broj indeksa]]</f>
        <v>2018/2069</v>
      </c>
      <c r="C66" s="4" t="str">
        <f>VLOOKUP(Januar_2019[[#This Row],[Broj indeksa]],LISTA_STUDENTI[[Broj indeksa]:[tip studija]],2,FALSE)</f>
        <v>Ožegović</v>
      </c>
      <c r="D66" s="4" t="str">
        <f>VLOOKUP(Januar_2019[Broj indeksa],LISTA_STUDENTI[[Broj indeksa]:[tip studija]],3,FALSE)</f>
        <v>Milorad</v>
      </c>
      <c r="E66" s="4" t="str">
        <f>VLOOKUP(Januar_2019[[#This Row],[Broj indeksa]],LISTA_STUDENTI[[Broj indeksa]:[tip studija]],4,FALSE)</f>
        <v>osnovne strukovne studije</v>
      </c>
      <c r="F66" s="11"/>
      <c r="G66" s="11"/>
      <c r="H66" s="11"/>
      <c r="I66" s="11"/>
      <c r="J66" s="11"/>
      <c r="K66" s="13"/>
      <c r="L66" s="13"/>
      <c r="M66" s="13"/>
      <c r="N66" s="13"/>
      <c r="O66" s="21"/>
      <c r="P66" s="36" t="str">
        <f>IF(PREGLED_REZULTATA!K66="DA","DA","")</f>
        <v/>
      </c>
    </row>
    <row r="67" spans="1:16" ht="20.100000000000001" customHeight="1" x14ac:dyDescent="0.25">
      <c r="A67" s="7">
        <v>65</v>
      </c>
      <c r="B67" s="4" t="str">
        <f>LISTA_STUDENTI[[#This Row],[Broj indeksa]]</f>
        <v>2018/2032</v>
      </c>
      <c r="C67" s="4" t="str">
        <f>VLOOKUP(Januar_2019[[#This Row],[Broj indeksa]],LISTA_STUDENTI[[Broj indeksa]:[tip studija]],2,FALSE)</f>
        <v>Otović</v>
      </c>
      <c r="D67" s="4" t="str">
        <f>VLOOKUP(Januar_2019[Broj indeksa],LISTA_STUDENTI[[Broj indeksa]:[tip studija]],3,FALSE)</f>
        <v>David</v>
      </c>
      <c r="E67" s="4" t="str">
        <f>VLOOKUP(Januar_2019[[#This Row],[Broj indeksa]],LISTA_STUDENTI[[Broj indeksa]:[tip studija]],4,FALSE)</f>
        <v>osnovne strukovne studije</v>
      </c>
      <c r="F67" s="11"/>
      <c r="G67" s="11"/>
      <c r="H67" s="11"/>
      <c r="I67" s="11"/>
      <c r="J67" s="11"/>
      <c r="K67" s="13"/>
      <c r="L67" s="13"/>
      <c r="M67" s="13"/>
      <c r="N67" s="13"/>
      <c r="O67" s="21"/>
      <c r="P67" s="36" t="str">
        <f>IF(PREGLED_REZULTATA!K67="DA","DA","")</f>
        <v/>
      </c>
    </row>
    <row r="68" spans="1:16" ht="20.100000000000001" customHeight="1" x14ac:dyDescent="0.25">
      <c r="A68" s="7">
        <v>66</v>
      </c>
      <c r="B68" s="4" t="str">
        <f>LISTA_STUDENTI[[#This Row],[Broj indeksa]]</f>
        <v>2018/2039</v>
      </c>
      <c r="C68" s="4" t="str">
        <f>VLOOKUP(Januar_2019[[#This Row],[Broj indeksa]],LISTA_STUDENTI[[Broj indeksa]:[tip studija]],2,FALSE)</f>
        <v>Pantić</v>
      </c>
      <c r="D68" s="4" t="str">
        <f>VLOOKUP(Januar_2019[Broj indeksa],LISTA_STUDENTI[[Broj indeksa]:[tip studija]],3,FALSE)</f>
        <v>Viktor</v>
      </c>
      <c r="E68" s="4" t="str">
        <f>VLOOKUP(Januar_2019[[#This Row],[Broj indeksa]],LISTA_STUDENTI[[Broj indeksa]:[tip studija]],4,FALSE)</f>
        <v>osnovne strukovne studije</v>
      </c>
      <c r="F68" s="11"/>
      <c r="G68" s="11"/>
      <c r="H68" s="11"/>
      <c r="I68" s="11"/>
      <c r="J68" s="11"/>
      <c r="K68" s="13"/>
      <c r="L68" s="13"/>
      <c r="M68" s="13"/>
      <c r="N68" s="13"/>
      <c r="O68" s="21"/>
      <c r="P68" s="36" t="str">
        <f>IF(PREGLED_REZULTATA!K68="DA","DA","")</f>
        <v/>
      </c>
    </row>
    <row r="69" spans="1:16" ht="20.100000000000001" customHeight="1" x14ac:dyDescent="0.25">
      <c r="A69" s="7">
        <v>67</v>
      </c>
      <c r="B69" s="4" t="str">
        <f>LISTA_STUDENTI[[#This Row],[Broj indeksa]]</f>
        <v>2018/2023</v>
      </c>
      <c r="C69" s="4" t="str">
        <f>VLOOKUP(Januar_2019[[#This Row],[Broj indeksa]],LISTA_STUDENTI[[Broj indeksa]:[tip studija]],2,FALSE)</f>
        <v>Petković</v>
      </c>
      <c r="D69" s="4" t="str">
        <f>VLOOKUP(Januar_2019[Broj indeksa],LISTA_STUDENTI[[Broj indeksa]:[tip studija]],3,FALSE)</f>
        <v>Zoran</v>
      </c>
      <c r="E69" s="4" t="str">
        <f>VLOOKUP(Januar_2019[[#This Row],[Broj indeksa]],LISTA_STUDENTI[[Broj indeksa]:[tip studija]],4,FALSE)</f>
        <v>osnovne strukovne studije</v>
      </c>
      <c r="F69" s="11"/>
      <c r="G69" s="11"/>
      <c r="H69" s="11"/>
      <c r="I69" s="11"/>
      <c r="J69" s="11"/>
      <c r="K69" s="13"/>
      <c r="L69" s="13"/>
      <c r="M69" s="13"/>
      <c r="N69" s="13"/>
      <c r="O69" s="21"/>
      <c r="P69" s="36" t="str">
        <f>IF(PREGLED_REZULTATA!K69="DA","DA","")</f>
        <v/>
      </c>
    </row>
    <row r="70" spans="1:16" ht="20.100000000000001" customHeight="1" x14ac:dyDescent="0.25">
      <c r="A70" s="7">
        <v>68</v>
      </c>
      <c r="B70" s="4" t="str">
        <f>LISTA_STUDENTI[[#This Row],[Broj indeksa]]</f>
        <v>2016/2514</v>
      </c>
      <c r="C70" s="4" t="str">
        <f>VLOOKUP(Januar_2019[[#This Row],[Broj indeksa]],LISTA_STUDENTI[[Broj indeksa]:[tip studija]],2,FALSE)</f>
        <v>Petrović</v>
      </c>
      <c r="D70" s="4" t="str">
        <f>VLOOKUP(Januar_2019[Broj indeksa],LISTA_STUDENTI[[Broj indeksa]:[tip studija]],3,FALSE)</f>
        <v>Aleksandra</v>
      </c>
      <c r="E70" s="4" t="str">
        <f>VLOOKUP(Januar_2019[[#This Row],[Broj indeksa]],LISTA_STUDENTI[[Broj indeksa]:[tip studija]],4,FALSE)</f>
        <v>osnovne strukovne studije</v>
      </c>
      <c r="F70" s="11"/>
      <c r="G70" s="11"/>
      <c r="H70" s="11"/>
      <c r="I70" s="11"/>
      <c r="J70" s="11"/>
      <c r="K70" s="13"/>
      <c r="L70" s="13"/>
      <c r="M70" s="13"/>
      <c r="N70" s="13"/>
      <c r="O70" s="21"/>
      <c r="P70" s="36" t="str">
        <f>IF(PREGLED_REZULTATA!K70="DA","DA","")</f>
        <v/>
      </c>
    </row>
    <row r="71" spans="1:16" ht="20.100000000000001" customHeight="1" x14ac:dyDescent="0.25">
      <c r="A71" s="7">
        <v>69</v>
      </c>
      <c r="B71" s="4" t="str">
        <f>LISTA_STUDENTI[[#This Row],[Broj indeksa]]</f>
        <v>2018/2506</v>
      </c>
      <c r="C71" s="4" t="str">
        <f>VLOOKUP(Januar_2019[[#This Row],[Broj indeksa]],LISTA_STUDENTI[[Broj indeksa]:[tip studija]],2,FALSE)</f>
        <v>Petrović</v>
      </c>
      <c r="D71" s="4" t="str">
        <f>VLOOKUP(Januar_2019[Broj indeksa],LISTA_STUDENTI[[Broj indeksa]:[tip studija]],3,FALSE)</f>
        <v>Mirela</v>
      </c>
      <c r="E71" s="4" t="str">
        <f>VLOOKUP(Januar_2019[[#This Row],[Broj indeksa]],LISTA_STUDENTI[[Broj indeksa]:[tip studija]],4,FALSE)</f>
        <v>osnovne strukovne studije</v>
      </c>
      <c r="F71" s="11"/>
      <c r="G71" s="11"/>
      <c r="H71" s="11"/>
      <c r="I71" s="11"/>
      <c r="J71" s="11"/>
      <c r="K71" s="13"/>
      <c r="L71" s="13">
        <v>9</v>
      </c>
      <c r="M71" s="13"/>
      <c r="N71" s="13"/>
      <c r="O71" s="21"/>
      <c r="P71" s="36" t="str">
        <f>IF(PREGLED_REZULTATA!K71="DA","DA","")</f>
        <v/>
      </c>
    </row>
    <row r="72" spans="1:16" ht="20.100000000000001" customHeight="1" x14ac:dyDescent="0.25">
      <c r="A72" s="7">
        <v>70</v>
      </c>
      <c r="B72" s="4" t="str">
        <f>LISTA_STUDENTI[[#This Row],[Broj indeksa]]</f>
        <v>2017/2034</v>
      </c>
      <c r="C72" s="4" t="str">
        <f>VLOOKUP(Januar_2019[[#This Row],[Broj indeksa]],LISTA_STUDENTI[[Broj indeksa]:[tip studija]],2,FALSE)</f>
        <v>Petrović</v>
      </c>
      <c r="D72" s="4" t="str">
        <f>VLOOKUP(Januar_2019[Broj indeksa],LISTA_STUDENTI[[Broj indeksa]:[tip studija]],3,FALSE)</f>
        <v>Jovan</v>
      </c>
      <c r="E72" s="4" t="str">
        <f>VLOOKUP(Januar_2019[[#This Row],[Broj indeksa]],LISTA_STUDENTI[[Broj indeksa]:[tip studija]],4,FALSE)</f>
        <v>osnovne strukovne studije</v>
      </c>
      <c r="F72" s="11"/>
      <c r="G72" s="11"/>
      <c r="H72" s="11"/>
      <c r="I72" s="11"/>
      <c r="J72" s="11"/>
      <c r="K72" s="13"/>
      <c r="L72" s="13"/>
      <c r="M72" s="13"/>
      <c r="N72" s="13"/>
      <c r="O72" s="21"/>
      <c r="P72" s="36" t="str">
        <f>IF(PREGLED_REZULTATA!K72="DA","DA","")</f>
        <v/>
      </c>
    </row>
    <row r="73" spans="1:16" ht="20.100000000000001" customHeight="1" x14ac:dyDescent="0.25">
      <c r="A73" s="7">
        <v>71</v>
      </c>
      <c r="B73" s="4" t="str">
        <f>LISTA_STUDENTI[[#This Row],[Broj indeksa]]</f>
        <v>2018/2010</v>
      </c>
      <c r="C73" s="4" t="str">
        <f>VLOOKUP(Januar_2019[[#This Row],[Broj indeksa]],LISTA_STUDENTI[[Broj indeksa]:[tip studija]],2,FALSE)</f>
        <v>Petrović</v>
      </c>
      <c r="D73" s="4" t="str">
        <f>VLOOKUP(Januar_2019[Broj indeksa],LISTA_STUDENTI[[Broj indeksa]:[tip studija]],3,FALSE)</f>
        <v>Veljko</v>
      </c>
      <c r="E73" s="4" t="str">
        <f>VLOOKUP(Januar_2019[[#This Row],[Broj indeksa]],LISTA_STUDENTI[[Broj indeksa]:[tip studija]],4,FALSE)</f>
        <v>osnovne strukovne studije</v>
      </c>
      <c r="F73" s="11"/>
      <c r="G73" s="11"/>
      <c r="H73" s="11"/>
      <c r="I73" s="11"/>
      <c r="J73" s="11"/>
      <c r="K73" s="13"/>
      <c r="L73" s="13"/>
      <c r="M73" s="13"/>
      <c r="N73" s="13"/>
      <c r="O73" s="21"/>
      <c r="P73" s="36" t="str">
        <f>IF(PREGLED_REZULTATA!K73="DA","DA","")</f>
        <v/>
      </c>
    </row>
    <row r="74" spans="1:16" ht="20.100000000000001" customHeight="1" x14ac:dyDescent="0.25">
      <c r="A74" s="7">
        <v>72</v>
      </c>
      <c r="B74" s="4" t="str">
        <f>LISTA_STUDENTI[[#This Row],[Broj indeksa]]</f>
        <v>2018/2504</v>
      </c>
      <c r="C74" s="4" t="str">
        <f>VLOOKUP(Januar_2019[[#This Row],[Broj indeksa]],LISTA_STUDENTI[[Broj indeksa]:[tip studija]],2,FALSE)</f>
        <v>Prelić</v>
      </c>
      <c r="D74" s="4" t="str">
        <f>VLOOKUP(Januar_2019[Broj indeksa],LISTA_STUDENTI[[Broj indeksa]:[tip studija]],3,FALSE)</f>
        <v>Gordana</v>
      </c>
      <c r="E74" s="4" t="str">
        <f>VLOOKUP(Januar_2019[[#This Row],[Broj indeksa]],LISTA_STUDENTI[[Broj indeksa]:[tip studija]],4,FALSE)</f>
        <v>osnovne strukovne studije</v>
      </c>
      <c r="F74" s="11"/>
      <c r="G74" s="11"/>
      <c r="H74" s="11"/>
      <c r="I74" s="11"/>
      <c r="J74" s="11"/>
      <c r="K74" s="13"/>
      <c r="L74" s="13"/>
      <c r="M74" s="13"/>
      <c r="N74" s="13"/>
      <c r="O74" s="21"/>
      <c r="P74" s="36" t="str">
        <f>IF(PREGLED_REZULTATA!K74="DA","DA","")</f>
        <v/>
      </c>
    </row>
    <row r="75" spans="1:16" ht="20.100000000000001" customHeight="1" x14ac:dyDescent="0.25">
      <c r="A75" s="7">
        <v>73</v>
      </c>
      <c r="B75" s="4" t="str">
        <f>LISTA_STUDENTI[[#This Row],[Broj indeksa]]</f>
        <v>2018/2508</v>
      </c>
      <c r="C75" s="4" t="str">
        <f>VLOOKUP(Januar_2019[[#This Row],[Broj indeksa]],LISTA_STUDENTI[[Broj indeksa]:[tip studija]],2,FALSE)</f>
        <v>Prizrenac</v>
      </c>
      <c r="D75" s="4" t="str">
        <f>VLOOKUP(Januar_2019[Broj indeksa],LISTA_STUDENTI[[Broj indeksa]:[tip studija]],3,FALSE)</f>
        <v>Aleksandar</v>
      </c>
      <c r="E75" s="4" t="str">
        <f>VLOOKUP(Januar_2019[[#This Row],[Broj indeksa]],LISTA_STUDENTI[[Broj indeksa]:[tip studija]],4,FALSE)</f>
        <v>osnovne strukovne studije</v>
      </c>
      <c r="F75" s="11"/>
      <c r="G75" s="11"/>
      <c r="H75" s="11"/>
      <c r="I75" s="11"/>
      <c r="J75" s="11"/>
      <c r="K75" s="13"/>
      <c r="L75" s="13"/>
      <c r="M75" s="13"/>
      <c r="N75" s="13">
        <v>9</v>
      </c>
      <c r="O75" s="21"/>
      <c r="P75" s="36" t="str">
        <f>IF(PREGLED_REZULTATA!K75="DA","DA","")</f>
        <v>DA</v>
      </c>
    </row>
    <row r="76" spans="1:16" ht="20.100000000000001" customHeight="1" x14ac:dyDescent="0.25">
      <c r="A76" s="7">
        <v>74</v>
      </c>
      <c r="B76" s="4" t="str">
        <f>LISTA_STUDENTI[[#This Row],[Broj indeksa]]</f>
        <v>2015/2041</v>
      </c>
      <c r="C76" s="4" t="str">
        <f>VLOOKUP(Januar_2019[[#This Row],[Broj indeksa]],LISTA_STUDENTI[[Broj indeksa]:[tip studija]],2,FALSE)</f>
        <v>Radivojev</v>
      </c>
      <c r="D76" s="4" t="str">
        <f>VLOOKUP(Januar_2019[Broj indeksa],LISTA_STUDENTI[[Broj indeksa]:[tip studija]],3,FALSE)</f>
        <v>Miloš</v>
      </c>
      <c r="E76" s="4" t="str">
        <f>VLOOKUP(Januar_2019[[#This Row],[Broj indeksa]],LISTA_STUDENTI[[Broj indeksa]:[tip studija]],4,FALSE)</f>
        <v>osnovne strukovne studije</v>
      </c>
      <c r="F76" s="11"/>
      <c r="G76" s="11"/>
      <c r="H76" s="11"/>
      <c r="I76" s="11"/>
      <c r="J76" s="11"/>
      <c r="K76" s="13"/>
      <c r="L76" s="13"/>
      <c r="M76" s="13"/>
      <c r="N76" s="13"/>
      <c r="O76" s="21"/>
      <c r="P76" s="36" t="str">
        <f>IF(PREGLED_REZULTATA!K76="DA","DA","")</f>
        <v/>
      </c>
    </row>
    <row r="77" spans="1:16" ht="20.100000000000001" customHeight="1" x14ac:dyDescent="0.25">
      <c r="A77" s="7">
        <v>75</v>
      </c>
      <c r="B77" s="4" t="str">
        <f>LISTA_STUDENTI[[#This Row],[Broj indeksa]]</f>
        <v>2018/2027</v>
      </c>
      <c r="C77" s="4" t="str">
        <f>VLOOKUP(Januar_2019[[#This Row],[Broj indeksa]],LISTA_STUDENTI[[Broj indeksa]:[tip studija]],2,FALSE)</f>
        <v>Rajić</v>
      </c>
      <c r="D77" s="4" t="str">
        <f>VLOOKUP(Januar_2019[Broj indeksa],LISTA_STUDENTI[[Broj indeksa]:[tip studija]],3,FALSE)</f>
        <v>Matija</v>
      </c>
      <c r="E77" s="4" t="str">
        <f>VLOOKUP(Januar_2019[[#This Row],[Broj indeksa]],LISTA_STUDENTI[[Broj indeksa]:[tip studija]],4,FALSE)</f>
        <v>osnovne strukovne studije</v>
      </c>
      <c r="F77" s="11"/>
      <c r="G77" s="11"/>
      <c r="H77" s="11"/>
      <c r="I77" s="11"/>
      <c r="J77" s="11"/>
      <c r="K77" s="13"/>
      <c r="L77" s="13"/>
      <c r="M77" s="13"/>
      <c r="N77" s="13"/>
      <c r="O77" s="21"/>
      <c r="P77" s="36" t="str">
        <f>IF(PREGLED_REZULTATA!K77="DA","DA","")</f>
        <v/>
      </c>
    </row>
    <row r="78" spans="1:16" ht="20.100000000000001" customHeight="1" x14ac:dyDescent="0.25">
      <c r="A78" s="7">
        <v>76</v>
      </c>
      <c r="B78" s="4" t="str">
        <f>LISTA_STUDENTI[[#This Row],[Broj indeksa]]</f>
        <v>2018/2507</v>
      </c>
      <c r="C78" s="4" t="str">
        <f>VLOOKUP(Januar_2019[[#This Row],[Broj indeksa]],LISTA_STUDENTI[[Broj indeksa]:[tip studija]],2,FALSE)</f>
        <v>Ranković</v>
      </c>
      <c r="D78" s="4" t="str">
        <f>VLOOKUP(Januar_2019[Broj indeksa],LISTA_STUDENTI[[Broj indeksa]:[tip studija]],3,FALSE)</f>
        <v>Bojana</v>
      </c>
      <c r="E78" s="4" t="str">
        <f>VLOOKUP(Januar_2019[[#This Row],[Broj indeksa]],LISTA_STUDENTI[[Broj indeksa]:[tip studija]],4,FALSE)</f>
        <v>osnovne strukovne studije</v>
      </c>
      <c r="F78" s="11"/>
      <c r="G78" s="11"/>
      <c r="H78" s="11"/>
      <c r="I78" s="11"/>
      <c r="J78" s="11"/>
      <c r="K78" s="13"/>
      <c r="L78" s="13"/>
      <c r="M78" s="13"/>
      <c r="N78" s="13"/>
      <c r="O78" s="21"/>
      <c r="P78" s="36" t="str">
        <f>IF(PREGLED_REZULTATA!K78="DA","DA","")</f>
        <v/>
      </c>
    </row>
    <row r="79" spans="1:16" ht="20.100000000000001" customHeight="1" x14ac:dyDescent="0.25">
      <c r="A79" s="7">
        <v>77</v>
      </c>
      <c r="B79" s="4" t="str">
        <f>LISTA_STUDENTI[[#This Row],[Broj indeksa]]</f>
        <v>2015/2058</v>
      </c>
      <c r="C79" s="4" t="str">
        <f>VLOOKUP(Januar_2019[[#This Row],[Broj indeksa]],LISTA_STUDENTI[[Broj indeksa]:[tip studija]],2,FALSE)</f>
        <v>Rac-Sabo</v>
      </c>
      <c r="D79" s="4" t="str">
        <f>VLOOKUP(Januar_2019[Broj indeksa],LISTA_STUDENTI[[Broj indeksa]:[tip studija]],3,FALSE)</f>
        <v>Robert</v>
      </c>
      <c r="E79" s="4" t="str">
        <f>VLOOKUP(Januar_2019[[#This Row],[Broj indeksa]],LISTA_STUDENTI[[Broj indeksa]:[tip studija]],4,FALSE)</f>
        <v>osnovne strukovne studije</v>
      </c>
      <c r="F79" s="11"/>
      <c r="G79" s="11"/>
      <c r="H79" s="11"/>
      <c r="I79" s="11"/>
      <c r="J79" s="11"/>
      <c r="K79" s="13"/>
      <c r="L79" s="13"/>
      <c r="M79" s="13"/>
      <c r="N79" s="13"/>
      <c r="O79" s="21"/>
      <c r="P79" s="36" t="str">
        <f>IF(PREGLED_REZULTATA!K79="DA","DA","")</f>
        <v/>
      </c>
    </row>
    <row r="80" spans="1:16" ht="20.100000000000001" customHeight="1" x14ac:dyDescent="0.25">
      <c r="A80" s="7">
        <v>78</v>
      </c>
      <c r="B80" s="4" t="str">
        <f>LISTA_STUDENTI[[#This Row],[Broj indeksa]]</f>
        <v>2018/2024</v>
      </c>
      <c r="C80" s="4" t="str">
        <f>VLOOKUP(Januar_2019[[#This Row],[Broj indeksa]],LISTA_STUDENTI[[Broj indeksa]:[tip studija]],2,FALSE)</f>
        <v>Ristić</v>
      </c>
      <c r="D80" s="4" t="str">
        <f>VLOOKUP(Januar_2019[Broj indeksa],LISTA_STUDENTI[[Broj indeksa]:[tip studija]],3,FALSE)</f>
        <v>Relja</v>
      </c>
      <c r="E80" s="4" t="str">
        <f>VLOOKUP(Januar_2019[[#This Row],[Broj indeksa]],LISTA_STUDENTI[[Broj indeksa]:[tip studija]],4,FALSE)</f>
        <v>osnovne strukovne studije</v>
      </c>
      <c r="F80" s="11"/>
      <c r="G80" s="11"/>
      <c r="H80" s="11"/>
      <c r="I80" s="11"/>
      <c r="J80" s="11"/>
      <c r="K80" s="13"/>
      <c r="L80" s="13"/>
      <c r="M80" s="13"/>
      <c r="N80" s="13"/>
      <c r="O80" s="21"/>
      <c r="P80" s="36" t="str">
        <f>IF(PREGLED_REZULTATA!K80="DA","DA","")</f>
        <v/>
      </c>
    </row>
    <row r="81" spans="1:16" ht="20.100000000000001" customHeight="1" x14ac:dyDescent="0.25">
      <c r="A81" s="7">
        <v>79</v>
      </c>
      <c r="B81" s="4" t="str">
        <f>LISTA_STUDENTI[[#This Row],[Broj indeksa]]</f>
        <v>2018/2041</v>
      </c>
      <c r="C81" s="4" t="str">
        <f>VLOOKUP(Januar_2019[[#This Row],[Broj indeksa]],LISTA_STUDENTI[[Broj indeksa]:[tip studija]],2,FALSE)</f>
        <v>Savić</v>
      </c>
      <c r="D81" s="4" t="str">
        <f>VLOOKUP(Januar_2019[Broj indeksa],LISTA_STUDENTI[[Broj indeksa]:[tip studija]],3,FALSE)</f>
        <v>Uroš</v>
      </c>
      <c r="E81" s="4" t="str">
        <f>VLOOKUP(Januar_2019[[#This Row],[Broj indeksa]],LISTA_STUDENTI[[Broj indeksa]:[tip studija]],4,FALSE)</f>
        <v>osnovne strukovne studije</v>
      </c>
      <c r="F81" s="11"/>
      <c r="G81" s="11"/>
      <c r="H81" s="11"/>
      <c r="I81" s="11"/>
      <c r="J81" s="11"/>
      <c r="K81" s="13"/>
      <c r="L81" s="13"/>
      <c r="M81" s="13"/>
      <c r="N81" s="13"/>
      <c r="O81" s="21"/>
      <c r="P81" s="36" t="str">
        <f>IF(PREGLED_REZULTATA!K81="DA","DA","")</f>
        <v/>
      </c>
    </row>
    <row r="82" spans="1:16" ht="20.100000000000001" customHeight="1" x14ac:dyDescent="0.25">
      <c r="A82" s="7">
        <v>80</v>
      </c>
      <c r="B82" s="4" t="str">
        <f>LISTA_STUDENTI[[#This Row],[Broj indeksa]]</f>
        <v>2018/2002</v>
      </c>
      <c r="C82" s="4" t="str">
        <f>VLOOKUP(Januar_2019[[#This Row],[Broj indeksa]],LISTA_STUDENTI[[Broj indeksa]:[tip studija]],2,FALSE)</f>
        <v>Stanković</v>
      </c>
      <c r="D82" s="4" t="str">
        <f>VLOOKUP(Januar_2019[Broj indeksa],LISTA_STUDENTI[[Broj indeksa]:[tip studija]],3,FALSE)</f>
        <v>Sava</v>
      </c>
      <c r="E82" s="4" t="str">
        <f>VLOOKUP(Januar_2019[[#This Row],[Broj indeksa]],LISTA_STUDENTI[[Broj indeksa]:[tip studija]],4,FALSE)</f>
        <v>osnovne strukovne studije</v>
      </c>
      <c r="F82" s="11"/>
      <c r="G82" s="11"/>
      <c r="H82" s="11"/>
      <c r="I82" s="11"/>
      <c r="J82" s="11"/>
      <c r="K82" s="13"/>
      <c r="L82" s="13"/>
      <c r="M82" s="13"/>
      <c r="N82" s="13"/>
      <c r="O82" s="21"/>
      <c r="P82" s="36" t="str">
        <f>IF(PREGLED_REZULTATA!K82="DA","DA","")</f>
        <v/>
      </c>
    </row>
    <row r="83" spans="1:16" ht="20.100000000000001" customHeight="1" x14ac:dyDescent="0.25">
      <c r="A83" s="7">
        <v>81</v>
      </c>
      <c r="B83" s="4" t="str">
        <f>LISTA_STUDENTI[[#This Row],[Broj indeksa]]</f>
        <v>2018/2001</v>
      </c>
      <c r="C83" s="4" t="str">
        <f>VLOOKUP(Januar_2019[[#This Row],[Broj indeksa]],LISTA_STUDENTI[[Broj indeksa]:[tip studija]],2,FALSE)</f>
        <v>Stašević</v>
      </c>
      <c r="D83" s="4" t="str">
        <f>VLOOKUP(Januar_2019[Broj indeksa],LISTA_STUDENTI[[Broj indeksa]:[tip studija]],3,FALSE)</f>
        <v>Nebojša</v>
      </c>
      <c r="E83" s="4" t="str">
        <f>VLOOKUP(Januar_2019[[#This Row],[Broj indeksa]],LISTA_STUDENTI[[Broj indeksa]:[tip studija]],4,FALSE)</f>
        <v>osnovne strukovne studije</v>
      </c>
      <c r="F83" s="11"/>
      <c r="G83" s="11"/>
      <c r="H83" s="11"/>
      <c r="I83" s="11"/>
      <c r="J83" s="11"/>
      <c r="K83" s="13"/>
      <c r="L83" s="13"/>
      <c r="M83" s="13"/>
      <c r="N83" s="13"/>
      <c r="O83" s="21"/>
      <c r="P83" s="36" t="str">
        <f>IF(PREGLED_REZULTATA!K83="DA","DA","")</f>
        <v/>
      </c>
    </row>
    <row r="84" spans="1:16" ht="20.100000000000001" customHeight="1" x14ac:dyDescent="0.25">
      <c r="A84" s="7">
        <v>82</v>
      </c>
      <c r="B84" s="4" t="str">
        <f>LISTA_STUDENTI[[#This Row],[Broj indeksa]]</f>
        <v>2018/2033</v>
      </c>
      <c r="C84" s="4" t="str">
        <f>VLOOKUP(Januar_2019[[#This Row],[Broj indeksa]],LISTA_STUDENTI[[Broj indeksa]:[tip studija]],2,FALSE)</f>
        <v>Stoiljković</v>
      </c>
      <c r="D84" s="4" t="str">
        <f>VLOOKUP(Januar_2019[Broj indeksa],LISTA_STUDENTI[[Broj indeksa]:[tip studija]],3,FALSE)</f>
        <v>Uroš</v>
      </c>
      <c r="E84" s="4" t="str">
        <f>VLOOKUP(Januar_2019[[#This Row],[Broj indeksa]],LISTA_STUDENTI[[Broj indeksa]:[tip studija]],4,FALSE)</f>
        <v>osnovne strukovne studije</v>
      </c>
      <c r="F84" s="11"/>
      <c r="G84" s="11"/>
      <c r="H84" s="11"/>
      <c r="I84" s="11"/>
      <c r="J84" s="11"/>
      <c r="K84" s="13"/>
      <c r="L84" s="13"/>
      <c r="M84" s="13"/>
      <c r="N84" s="13"/>
      <c r="O84" s="21"/>
      <c r="P84" s="36" t="str">
        <f>IF(PREGLED_REZULTATA!K84="DA","DA","")</f>
        <v/>
      </c>
    </row>
    <row r="85" spans="1:16" ht="20.100000000000001" customHeight="1" x14ac:dyDescent="0.25">
      <c r="A85" s="7">
        <v>83</v>
      </c>
      <c r="B85" s="4" t="str">
        <f>LISTA_STUDENTI[[#This Row],[Broj indeksa]]</f>
        <v>2018/2018</v>
      </c>
      <c r="C85" s="4" t="str">
        <f>VLOOKUP(Januar_2019[[#This Row],[Broj indeksa]],LISTA_STUDENTI[[Broj indeksa]:[tip studija]],2,FALSE)</f>
        <v>Stojčić</v>
      </c>
      <c r="D85" s="4" t="str">
        <f>VLOOKUP(Januar_2019[Broj indeksa],LISTA_STUDENTI[[Broj indeksa]:[tip studija]],3,FALSE)</f>
        <v>Filip</v>
      </c>
      <c r="E85" s="4" t="str">
        <f>VLOOKUP(Januar_2019[[#This Row],[Broj indeksa]],LISTA_STUDENTI[[Broj indeksa]:[tip studija]],4,FALSE)</f>
        <v>osnovne strukovne studije</v>
      </c>
      <c r="F85" s="11"/>
      <c r="G85" s="11"/>
      <c r="H85" s="11"/>
      <c r="I85" s="11"/>
      <c r="J85" s="11"/>
      <c r="K85" s="13"/>
      <c r="L85" s="13"/>
      <c r="M85" s="13"/>
      <c r="N85" s="13"/>
      <c r="O85" s="21"/>
      <c r="P85" s="36" t="str">
        <f>IF(PREGLED_REZULTATA!K85="DA","DA","")</f>
        <v>DA</v>
      </c>
    </row>
    <row r="86" spans="1:16" ht="20.100000000000001" customHeight="1" x14ac:dyDescent="0.25">
      <c r="A86" s="7">
        <v>84</v>
      </c>
      <c r="B86" s="4" t="str">
        <f>LISTA_STUDENTI[[#This Row],[Broj indeksa]]</f>
        <v>2018/2045</v>
      </c>
      <c r="C86" s="4" t="str">
        <f>VLOOKUP(Januar_2019[[#This Row],[Broj indeksa]],LISTA_STUDENTI[[Broj indeksa]:[tip studija]],2,FALSE)</f>
        <v>Strelić</v>
      </c>
      <c r="D86" s="4" t="str">
        <f>VLOOKUP(Januar_2019[Broj indeksa],LISTA_STUDENTI[[Broj indeksa]:[tip studija]],3,FALSE)</f>
        <v>Stefan</v>
      </c>
      <c r="E86" s="4" t="str">
        <f>VLOOKUP(Januar_2019[[#This Row],[Broj indeksa]],LISTA_STUDENTI[[Broj indeksa]:[tip studija]],4,FALSE)</f>
        <v>osnovne strukovne studije</v>
      </c>
      <c r="F86" s="11"/>
      <c r="G86" s="11"/>
      <c r="H86" s="11"/>
      <c r="I86" s="11"/>
      <c r="J86" s="11"/>
      <c r="K86" s="13"/>
      <c r="L86" s="13"/>
      <c r="M86" s="13"/>
      <c r="N86" s="13"/>
      <c r="O86" s="21"/>
      <c r="P86" s="36" t="str">
        <f>IF(PREGLED_REZULTATA!K86="DA","DA","")</f>
        <v/>
      </c>
    </row>
    <row r="87" spans="1:16" ht="20.100000000000001" customHeight="1" x14ac:dyDescent="0.25">
      <c r="A87" s="7">
        <v>85</v>
      </c>
      <c r="B87" s="4" t="str">
        <f>LISTA_STUDENTI[[#This Row],[Broj indeksa]]</f>
        <v>2018/2014</v>
      </c>
      <c r="C87" s="4" t="str">
        <f>VLOOKUP(Januar_2019[[#This Row],[Broj indeksa]],LISTA_STUDENTI[[Broj indeksa]:[tip studija]],2,FALSE)</f>
        <v>Todorović</v>
      </c>
      <c r="D87" s="4" t="str">
        <f>VLOOKUP(Januar_2019[Broj indeksa],LISTA_STUDENTI[[Broj indeksa]:[tip studija]],3,FALSE)</f>
        <v>Jovan</v>
      </c>
      <c r="E87" s="4" t="str">
        <f>VLOOKUP(Januar_2019[[#This Row],[Broj indeksa]],LISTA_STUDENTI[[Broj indeksa]:[tip studija]],4,FALSE)</f>
        <v>osnovne strukovne studije</v>
      </c>
      <c r="F87" s="11"/>
      <c r="G87" s="11"/>
      <c r="H87" s="11"/>
      <c r="I87" s="11"/>
      <c r="J87" s="11"/>
      <c r="K87" s="13"/>
      <c r="L87" s="13"/>
      <c r="M87" s="13"/>
      <c r="N87" s="13"/>
      <c r="O87" s="21"/>
      <c r="P87" s="36" t="str">
        <f>IF(PREGLED_REZULTATA!K87="DA","DA","")</f>
        <v>DA</v>
      </c>
    </row>
    <row r="88" spans="1:16" ht="20.100000000000001" customHeight="1" x14ac:dyDescent="0.25">
      <c r="A88" s="7">
        <v>86</v>
      </c>
      <c r="B88" s="4" t="str">
        <f>LISTA_STUDENTI[[#This Row],[Broj indeksa]]</f>
        <v>2018/2051</v>
      </c>
      <c r="C88" s="4" t="str">
        <f>VLOOKUP(Januar_2019[[#This Row],[Broj indeksa]],LISTA_STUDENTI[[Broj indeksa]:[tip studija]],2,FALSE)</f>
        <v>Todorović</v>
      </c>
      <c r="D88" s="4" t="str">
        <f>VLOOKUP(Januar_2019[Broj indeksa],LISTA_STUDENTI[[Broj indeksa]:[tip studija]],3,FALSE)</f>
        <v>Mihajlo</v>
      </c>
      <c r="E88" s="4" t="str">
        <f>VLOOKUP(Januar_2019[[#This Row],[Broj indeksa]],LISTA_STUDENTI[[Broj indeksa]:[tip studija]],4,FALSE)</f>
        <v>osnovne strukovne studije</v>
      </c>
      <c r="F88" s="11"/>
      <c r="G88" s="11"/>
      <c r="H88" s="11"/>
      <c r="I88" s="11"/>
      <c r="J88" s="11"/>
      <c r="K88" s="13"/>
      <c r="L88" s="13"/>
      <c r="M88" s="13"/>
      <c r="N88" s="13"/>
      <c r="O88" s="21"/>
      <c r="P88" s="36" t="str">
        <f>IF(PREGLED_REZULTATA!K88="DA","DA","")</f>
        <v/>
      </c>
    </row>
    <row r="89" spans="1:16" ht="20.100000000000001" customHeight="1" x14ac:dyDescent="0.25">
      <c r="A89" s="7">
        <v>87</v>
      </c>
      <c r="B89" s="4" t="str">
        <f>LISTA_STUDENTI[[#This Row],[Broj indeksa]]</f>
        <v>2018/2015</v>
      </c>
      <c r="C89" s="4" t="str">
        <f>VLOOKUP(Januar_2019[[#This Row],[Broj indeksa]],LISTA_STUDENTI[[Broj indeksa]:[tip studija]],2,FALSE)</f>
        <v>Trifunović</v>
      </c>
      <c r="D89" s="4" t="str">
        <f>VLOOKUP(Januar_2019[Broj indeksa],LISTA_STUDENTI[[Broj indeksa]:[tip studija]],3,FALSE)</f>
        <v>Dušan</v>
      </c>
      <c r="E89" s="4" t="str">
        <f>VLOOKUP(Januar_2019[[#This Row],[Broj indeksa]],LISTA_STUDENTI[[Broj indeksa]:[tip studija]],4,FALSE)</f>
        <v>osnovne strukovne studije</v>
      </c>
      <c r="F89" s="11"/>
      <c r="G89" s="11"/>
      <c r="H89" s="11"/>
      <c r="I89" s="11"/>
      <c r="J89" s="11"/>
      <c r="K89" s="13"/>
      <c r="L89" s="13">
        <v>9</v>
      </c>
      <c r="M89" s="13"/>
      <c r="N89" s="13"/>
      <c r="O89" s="21"/>
      <c r="P89" s="36" t="str">
        <f>IF(PREGLED_REZULTATA!K89="DA","DA","")</f>
        <v>DA</v>
      </c>
    </row>
    <row r="90" spans="1:16" ht="20.100000000000001" customHeight="1" x14ac:dyDescent="0.25">
      <c r="A90" s="7">
        <v>88</v>
      </c>
      <c r="B90" s="4" t="str">
        <f>LISTA_STUDENTI[[#This Row],[Broj indeksa]]</f>
        <v>2018/2059</v>
      </c>
      <c r="C90" s="4" t="str">
        <f>VLOOKUP(Januar_2019[[#This Row],[Broj indeksa]],LISTA_STUDENTI[[Broj indeksa]:[tip studija]],2,FALSE)</f>
        <v>Ćetković</v>
      </c>
      <c r="D90" s="4" t="str">
        <f>VLOOKUP(Januar_2019[Broj indeksa],LISTA_STUDENTI[[Broj indeksa]:[tip studija]],3,FALSE)</f>
        <v>Rastko</v>
      </c>
      <c r="E90" s="4" t="str">
        <f>VLOOKUP(Januar_2019[[#This Row],[Broj indeksa]],LISTA_STUDENTI[[Broj indeksa]:[tip studija]],4,FALSE)</f>
        <v>osnovne strukovne studije</v>
      </c>
      <c r="F90" s="11"/>
      <c r="G90" s="11"/>
      <c r="H90" s="11"/>
      <c r="I90" s="11"/>
      <c r="J90" s="11"/>
      <c r="K90" s="13"/>
      <c r="L90" s="13"/>
      <c r="M90" s="13"/>
      <c r="N90" s="13"/>
      <c r="O90" s="21"/>
      <c r="P90" s="36" t="str">
        <f>IF(PREGLED_REZULTATA!K90="DA","DA","")</f>
        <v/>
      </c>
    </row>
    <row r="91" spans="1:16" ht="20.100000000000001" customHeight="1" x14ac:dyDescent="0.25">
      <c r="A91" s="7">
        <v>89</v>
      </c>
      <c r="B91" s="4" t="str">
        <f>LISTA_STUDENTI[[#This Row],[Broj indeksa]]</f>
        <v>2018/2013</v>
      </c>
      <c r="C91" s="4" t="str">
        <f>VLOOKUP(Januar_2019[[#This Row],[Broj indeksa]],LISTA_STUDENTI[[Broj indeksa]:[tip studija]],2,FALSE)</f>
        <v>Ćirić</v>
      </c>
      <c r="D91" s="4" t="str">
        <f>VLOOKUP(Januar_2019[Broj indeksa],LISTA_STUDENTI[[Broj indeksa]:[tip studija]],3,FALSE)</f>
        <v>Stevan</v>
      </c>
      <c r="E91" s="4" t="str">
        <f>VLOOKUP(Januar_2019[[#This Row],[Broj indeksa]],LISTA_STUDENTI[[Broj indeksa]:[tip studija]],4,FALSE)</f>
        <v>osnovne strukovne studije</v>
      </c>
      <c r="F91" s="11"/>
      <c r="G91" s="11"/>
      <c r="H91" s="11"/>
      <c r="I91" s="11"/>
      <c r="J91" s="11">
        <v>12</v>
      </c>
      <c r="K91" s="13"/>
      <c r="L91" s="13"/>
      <c r="M91" s="13"/>
      <c r="N91" s="13"/>
      <c r="O91" s="21"/>
      <c r="P91" s="36" t="str">
        <f>IF(PREGLED_REZULTATA!K91="DA","DA","")</f>
        <v/>
      </c>
    </row>
    <row r="92" spans="1:16" ht="20.100000000000001" customHeight="1" x14ac:dyDescent="0.25">
      <c r="A92" s="7">
        <v>90</v>
      </c>
      <c r="B92" s="4" t="str">
        <f>LISTA_STUDENTI[[#This Row],[Broj indeksa]]</f>
        <v>2018/2030</v>
      </c>
      <c r="C92" s="4" t="str">
        <f>VLOOKUP(Januar_2019[[#This Row],[Broj indeksa]],LISTA_STUDENTI[[Broj indeksa]:[tip studija]],2,FALSE)</f>
        <v>Ćirić</v>
      </c>
      <c r="D92" s="4" t="str">
        <f>VLOOKUP(Januar_2019[Broj indeksa],LISTA_STUDENTI[[Broj indeksa]:[tip studija]],3,FALSE)</f>
        <v>Marko</v>
      </c>
      <c r="E92" s="4" t="str">
        <f>VLOOKUP(Januar_2019[[#This Row],[Broj indeksa]],LISTA_STUDENTI[[Broj indeksa]:[tip studija]],4,FALSE)</f>
        <v>osnovne strukovne studije</v>
      </c>
      <c r="F92" s="11"/>
      <c r="G92" s="11"/>
      <c r="H92" s="11"/>
      <c r="I92" s="11"/>
      <c r="J92" s="11"/>
      <c r="K92" s="13"/>
      <c r="L92" s="13"/>
      <c r="M92" s="13"/>
      <c r="N92" s="13"/>
      <c r="O92" s="21"/>
      <c r="P92" s="36" t="str">
        <f>IF(PREGLED_REZULTATA!K92="DA","DA","")</f>
        <v/>
      </c>
    </row>
    <row r="93" spans="1:16" ht="20.100000000000001" customHeight="1" x14ac:dyDescent="0.25">
      <c r="A93" s="7">
        <v>91</v>
      </c>
      <c r="B93" s="4" t="str">
        <f>LISTA_STUDENTI[[#This Row],[Broj indeksa]]</f>
        <v>2018/2005</v>
      </c>
      <c r="C93" s="4" t="str">
        <f>VLOOKUP(Januar_2019[[#This Row],[Broj indeksa]],LISTA_STUDENTI[[Broj indeksa]:[tip studija]],2,FALSE)</f>
        <v>Ćurić</v>
      </c>
      <c r="D93" s="4" t="str">
        <f>VLOOKUP(Januar_2019[Broj indeksa],LISTA_STUDENTI[[Broj indeksa]:[tip studija]],3,FALSE)</f>
        <v>Vojislav</v>
      </c>
      <c r="E93" s="4" t="str">
        <f>VLOOKUP(Januar_2019[[#This Row],[Broj indeksa]],LISTA_STUDENTI[[Broj indeksa]:[tip studija]],4,FALSE)</f>
        <v>osnovne strukovne studije</v>
      </c>
      <c r="F93" s="11"/>
      <c r="G93" s="11"/>
      <c r="H93" s="11"/>
      <c r="I93" s="11"/>
      <c r="J93" s="11"/>
      <c r="K93" s="13"/>
      <c r="L93" s="13"/>
      <c r="M93" s="13"/>
      <c r="N93" s="13"/>
      <c r="O93" s="21"/>
      <c r="P93" s="36" t="str">
        <f>IF(PREGLED_REZULTATA!K93="DA","DA","")</f>
        <v/>
      </c>
    </row>
    <row r="94" spans="1:16" ht="20.100000000000001" customHeight="1" x14ac:dyDescent="0.25">
      <c r="A94" s="7">
        <v>92</v>
      </c>
      <c r="B94" s="4" t="str">
        <f>LISTA_STUDENTI[[#This Row],[Broj indeksa]]</f>
        <v>2018/2049</v>
      </c>
      <c r="C94" s="4" t="str">
        <f>VLOOKUP(Januar_2019[[#This Row],[Broj indeksa]],LISTA_STUDENTI[[Broj indeksa]:[tip studija]],2,FALSE)</f>
        <v>Femić</v>
      </c>
      <c r="D94" s="4" t="str">
        <f>VLOOKUP(Januar_2019[Broj indeksa],LISTA_STUDENTI[[Broj indeksa]:[tip studija]],3,FALSE)</f>
        <v>Boban</v>
      </c>
      <c r="E94" s="4" t="str">
        <f>VLOOKUP(Januar_2019[[#This Row],[Broj indeksa]],LISTA_STUDENTI[[Broj indeksa]:[tip studija]],4,FALSE)</f>
        <v>osnovne strukovne studije</v>
      </c>
      <c r="F94" s="11"/>
      <c r="G94" s="11"/>
      <c r="H94" s="11"/>
      <c r="I94" s="11"/>
      <c r="J94" s="11"/>
      <c r="K94" s="13"/>
      <c r="L94" s="13"/>
      <c r="M94" s="13"/>
      <c r="N94" s="13"/>
      <c r="O94" s="21"/>
      <c r="P94" s="36" t="str">
        <f>IF(PREGLED_REZULTATA!K94="DA","DA","")</f>
        <v/>
      </c>
    </row>
    <row r="95" spans="1:16" ht="20.100000000000001" customHeight="1" x14ac:dyDescent="0.25">
      <c r="A95" s="7">
        <v>93</v>
      </c>
      <c r="B95" s="4" t="str">
        <f>LISTA_STUDENTI[[#This Row],[Broj indeksa]]</f>
        <v>2018/2007</v>
      </c>
      <c r="C95" s="4" t="str">
        <f>VLOOKUP(Januar_2019[[#This Row],[Broj indeksa]],LISTA_STUDENTI[[Broj indeksa]:[tip studija]],2,FALSE)</f>
        <v>Šimpraga</v>
      </c>
      <c r="D95" s="4" t="str">
        <f>VLOOKUP(Januar_2019[Broj indeksa],LISTA_STUDENTI[[Broj indeksa]:[tip studija]],3,FALSE)</f>
        <v>Anja</v>
      </c>
      <c r="E95" s="4" t="str">
        <f>VLOOKUP(Januar_2019[[#This Row],[Broj indeksa]],LISTA_STUDENTI[[Broj indeksa]:[tip studija]],4,FALSE)</f>
        <v>osnovne strukovne studije</v>
      </c>
      <c r="F95" s="11"/>
      <c r="G95" s="11"/>
      <c r="H95" s="11"/>
      <c r="I95" s="11"/>
      <c r="J95" s="11"/>
      <c r="K95" s="13"/>
      <c r="L95" s="13"/>
      <c r="M95" s="13"/>
      <c r="N95" s="13"/>
      <c r="O95" s="21"/>
      <c r="P95" s="36" t="str">
        <f>IF(PREGLED_REZULTATA!K95="DA","DA","")</f>
        <v/>
      </c>
    </row>
    <row r="96" spans="1:16" ht="20.100000000000001" customHeight="1" x14ac:dyDescent="0.25">
      <c r="A96" s="8">
        <v>94</v>
      </c>
      <c r="B96" s="4" t="str">
        <f>LISTA_STUDENTI[[#This Row],[Broj indeksa]]</f>
        <v>2018/2065</v>
      </c>
      <c r="C96" s="4" t="str">
        <f>VLOOKUP(Januar_2019[[#This Row],[Broj indeksa]],LISTA_STUDENTI[[Broj indeksa]:[tip studija]],2,FALSE)</f>
        <v>Šojić</v>
      </c>
      <c r="D96" s="4" t="str">
        <f>VLOOKUP(Januar_2019[Broj indeksa],LISTA_STUDENTI[[Broj indeksa]:[tip studija]],3,FALSE)</f>
        <v>Stefan</v>
      </c>
      <c r="E96" s="4" t="str">
        <f>VLOOKUP(Januar_2019[[#This Row],[Broj indeksa]],LISTA_STUDENTI[[Broj indeksa]:[tip studija]],4,FALSE)</f>
        <v>osnovne strukovne studije</v>
      </c>
      <c r="F96" s="12"/>
      <c r="G96" s="12"/>
      <c r="H96" s="11"/>
      <c r="I96" s="12"/>
      <c r="J96" s="12"/>
      <c r="K96" s="14"/>
      <c r="L96" s="14"/>
      <c r="M96" s="14"/>
      <c r="N96" s="14"/>
      <c r="O96" s="21"/>
      <c r="P96" s="36" t="str">
        <f>IF(PREGLED_REZULTATA!K96="DA","DA","")</f>
        <v/>
      </c>
    </row>
  </sheetData>
  <sheetProtection selectLockedCells="1" autoFilter="0"/>
  <mergeCells count="1">
    <mergeCell ref="A1:O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8969-C471-4E10-A17E-DAC55E52394A}">
  <dimension ref="A1:Q96"/>
  <sheetViews>
    <sheetView showGridLines="0" workbookViewId="0">
      <selection sqref="A1:M1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6" width="15.7109375" style="6" customWidth="1"/>
    <col min="7" max="7" width="9.85546875" style="9" customWidth="1"/>
    <col min="8" max="8" width="17.85546875" style="9" customWidth="1"/>
    <col min="9" max="9" width="8.85546875" style="9" customWidth="1"/>
    <col min="10" max="10" width="16.140625" style="9" customWidth="1"/>
    <col min="11" max="11" width="9.85546875" style="9" customWidth="1"/>
    <col min="12" max="12" width="11.28515625" style="9" bestFit="1" customWidth="1"/>
    <col min="13" max="13" width="11.5703125" style="9" bestFit="1" customWidth="1"/>
    <col min="14" max="16" width="8.85546875" style="9"/>
    <col min="17" max="17" width="12.7109375" style="9" bestFit="1" customWidth="1"/>
    <col min="18" max="16384" width="8.85546875" style="9"/>
  </cols>
  <sheetData>
    <row r="1" spans="1:17" ht="25.15" customHeight="1" x14ac:dyDescent="0.25">
      <c r="A1" s="52" t="s">
        <v>296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t="20.100000000000001" customHeight="1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273</v>
      </c>
      <c r="G2" s="2" t="s">
        <v>274</v>
      </c>
      <c r="H2" s="2" t="s">
        <v>275</v>
      </c>
      <c r="I2" s="2" t="s">
        <v>276</v>
      </c>
      <c r="J2" s="2" t="s">
        <v>277</v>
      </c>
      <c r="K2" s="2" t="s">
        <v>278</v>
      </c>
      <c r="L2" s="2" t="s">
        <v>279</v>
      </c>
      <c r="M2" s="3" t="s">
        <v>281</v>
      </c>
      <c r="Q2" s="9" t="s">
        <v>297</v>
      </c>
    </row>
    <row r="3" spans="1:17" ht="20.100000000000001" customHeight="1" x14ac:dyDescent="0.25">
      <c r="A3" s="7">
        <v>1</v>
      </c>
      <c r="B3" s="4" t="str">
        <f>LISTA_STUDENTI[[#This Row],[Broj indeksa]]</f>
        <v>2018/2509</v>
      </c>
      <c r="C3" s="4" t="str">
        <f>VLOOKUP(Februar_2019[[#This Row],[Broj indeksa]],LISTA_STUDENTI[[Broj indeksa]:[tip studija]],2,FALSE)</f>
        <v>Antić</v>
      </c>
      <c r="D3" s="4" t="str">
        <f>VLOOKUP(Februar_2019[Broj indeksa],LISTA_STUDENTI[[Broj indeksa]:[tip studija]],3,FALSE)</f>
        <v>Pavle</v>
      </c>
      <c r="E3" s="4" t="str">
        <f>VLOOKUP(Februar_2019[[#This Row],[Broj indeksa]],LISTA_STUDENTI[[Broj indeksa]:[tip studija]],4,FALSE)</f>
        <v>osnovne strukovne studije</v>
      </c>
      <c r="F3" s="11"/>
      <c r="G3" s="11"/>
      <c r="H3" s="11"/>
      <c r="I3" s="11"/>
      <c r="J3" s="11"/>
      <c r="K3" s="11"/>
      <c r="L3" s="11"/>
      <c r="M3" s="13"/>
    </row>
    <row r="4" spans="1:17" ht="20.100000000000001" customHeight="1" x14ac:dyDescent="0.25">
      <c r="A4" s="7">
        <v>2</v>
      </c>
      <c r="B4" s="4" t="str">
        <f>LISTA_STUDENTI[[#This Row],[Broj indeksa]]</f>
        <v>2018/2510</v>
      </c>
      <c r="C4" s="4" t="str">
        <f>VLOOKUP(Februar_2019[[#This Row],[Broj indeksa]],LISTA_STUDENTI[[Broj indeksa]:[tip studija]],2,FALSE)</f>
        <v>Bajić</v>
      </c>
      <c r="D4" s="4" t="str">
        <f>VLOOKUP(Februar_2019[Broj indeksa],LISTA_STUDENTI[[Broj indeksa]:[tip studija]],3,FALSE)</f>
        <v>Miloš</v>
      </c>
      <c r="E4" s="4" t="str">
        <f>VLOOKUP(Februar_2019[[#This Row],[Broj indeksa]],LISTA_STUDENTI[[Broj indeksa]:[tip studija]],4,FALSE)</f>
        <v>osnovne strukovne studije</v>
      </c>
      <c r="F4" s="11"/>
      <c r="G4" s="11"/>
      <c r="H4" s="11"/>
      <c r="I4" s="11"/>
      <c r="J4" s="11"/>
      <c r="K4" s="11"/>
      <c r="L4" s="11"/>
      <c r="M4" s="13"/>
    </row>
    <row r="5" spans="1:17" ht="20.100000000000001" customHeight="1" x14ac:dyDescent="0.25">
      <c r="A5" s="7">
        <v>3</v>
      </c>
      <c r="B5" s="4" t="str">
        <f>LISTA_STUDENTI[[#This Row],[Broj indeksa]]</f>
        <v>2017/2057</v>
      </c>
      <c r="C5" s="4" t="str">
        <f>VLOOKUP(Februar_2019[[#This Row],[Broj indeksa]],LISTA_STUDENTI[[Broj indeksa]:[tip studija]],2,FALSE)</f>
        <v>Baša</v>
      </c>
      <c r="D5" s="4" t="str">
        <f>VLOOKUP(Februar_2019[Broj indeksa],LISTA_STUDENTI[[Broj indeksa]:[tip studija]],3,FALSE)</f>
        <v>Janoš</v>
      </c>
      <c r="E5" s="4" t="str">
        <f>VLOOKUP(Februar_2019[[#This Row],[Broj indeksa]],LISTA_STUDENTI[[Broj indeksa]:[tip studija]],4,FALSE)</f>
        <v>osnovne strukovne studije</v>
      </c>
      <c r="F5" s="11"/>
      <c r="G5" s="11"/>
      <c r="H5" s="11"/>
      <c r="I5" s="11"/>
      <c r="J5" s="11"/>
      <c r="K5" s="11"/>
      <c r="L5" s="11"/>
      <c r="M5" s="13"/>
    </row>
    <row r="6" spans="1:17" ht="20.100000000000001" customHeight="1" x14ac:dyDescent="0.25">
      <c r="A6" s="7">
        <v>4</v>
      </c>
      <c r="B6" s="4" t="str">
        <f>LISTA_STUDENTI[[#This Row],[Broj indeksa]]</f>
        <v>2018/2036</v>
      </c>
      <c r="C6" s="4" t="str">
        <f>VLOOKUP(Februar_2019[[#This Row],[Broj indeksa]],LISTA_STUDENTI[[Broj indeksa]:[tip studija]],2,FALSE)</f>
        <v>Blagojević</v>
      </c>
      <c r="D6" s="4" t="str">
        <f>VLOOKUP(Februar_2019[Broj indeksa],LISTA_STUDENTI[[Broj indeksa]:[tip studija]],3,FALSE)</f>
        <v>Nemanja</v>
      </c>
      <c r="E6" s="4" t="str">
        <f>VLOOKUP(Februar_2019[[#This Row],[Broj indeksa]],LISTA_STUDENTI[[Broj indeksa]:[tip studija]],4,FALSE)</f>
        <v>osnovne strukovne studije</v>
      </c>
      <c r="F6" s="11"/>
      <c r="G6" s="11"/>
      <c r="H6" s="11"/>
      <c r="I6" s="11"/>
      <c r="J6" s="11"/>
      <c r="K6" s="11"/>
      <c r="L6" s="11"/>
      <c r="M6" s="13"/>
    </row>
    <row r="7" spans="1:17" ht="20.100000000000001" customHeight="1" x14ac:dyDescent="0.25">
      <c r="A7" s="7">
        <v>5</v>
      </c>
      <c r="B7" s="4" t="str">
        <f>LISTA_STUDENTI[[#This Row],[Broj indeksa]]</f>
        <v>2017/2045</v>
      </c>
      <c r="C7" s="4" t="str">
        <f>VLOOKUP(Februar_2019[[#This Row],[Broj indeksa]],LISTA_STUDENTI[[Broj indeksa]:[tip studija]],2,FALSE)</f>
        <v>Vasić</v>
      </c>
      <c r="D7" s="4" t="str">
        <f>VLOOKUP(Februar_2019[Broj indeksa],LISTA_STUDENTI[[Broj indeksa]:[tip studija]],3,FALSE)</f>
        <v>Pavle</v>
      </c>
      <c r="E7" s="4" t="str">
        <f>VLOOKUP(Februar_2019[[#This Row],[Broj indeksa]],LISTA_STUDENTI[[Broj indeksa]:[tip studija]],4,FALSE)</f>
        <v>osnovne strukovne studije</v>
      </c>
      <c r="F7" s="11"/>
      <c r="G7" s="11"/>
      <c r="H7" s="11"/>
      <c r="I7" s="11"/>
      <c r="J7" s="11"/>
      <c r="K7" s="11"/>
      <c r="L7" s="11"/>
      <c r="M7" s="13"/>
    </row>
    <row r="8" spans="1:17" ht="20.100000000000001" customHeight="1" x14ac:dyDescent="0.25">
      <c r="A8" s="7">
        <v>6</v>
      </c>
      <c r="B8" s="4" t="str">
        <f>LISTA_STUDENTI[[#This Row],[Broj indeksa]]</f>
        <v>2018/2057</v>
      </c>
      <c r="C8" s="4" t="str">
        <f>VLOOKUP(Februar_2019[[#This Row],[Broj indeksa]],LISTA_STUDENTI[[Broj indeksa]:[tip studija]],2,FALSE)</f>
        <v>Vasić</v>
      </c>
      <c r="D8" s="4" t="str">
        <f>VLOOKUP(Februar_2019[Broj indeksa],LISTA_STUDENTI[[Broj indeksa]:[tip studija]],3,FALSE)</f>
        <v>Dragan</v>
      </c>
      <c r="E8" s="4" t="str">
        <f>VLOOKUP(Februar_2019[[#This Row],[Broj indeksa]],LISTA_STUDENTI[[Broj indeksa]:[tip studija]],4,FALSE)</f>
        <v>osnovne strukovne studije</v>
      </c>
      <c r="F8" s="11"/>
      <c r="G8" s="11"/>
      <c r="H8" s="11"/>
      <c r="I8" s="11"/>
      <c r="J8" s="11"/>
      <c r="K8" s="11"/>
      <c r="L8" s="11"/>
      <c r="M8" s="13"/>
    </row>
    <row r="9" spans="1:17" ht="20.100000000000001" customHeight="1" x14ac:dyDescent="0.25">
      <c r="A9" s="7">
        <v>7</v>
      </c>
      <c r="B9" s="4" t="str">
        <f>LISTA_STUDENTI[[#This Row],[Broj indeksa]]</f>
        <v>2018/2043</v>
      </c>
      <c r="C9" s="4" t="str">
        <f>VLOOKUP(Februar_2019[[#This Row],[Broj indeksa]],LISTA_STUDENTI[[Broj indeksa]:[tip studija]],2,FALSE)</f>
        <v>Veljanoski</v>
      </c>
      <c r="D9" s="4" t="str">
        <f>VLOOKUP(Februar_2019[Broj indeksa],LISTA_STUDENTI[[Broj indeksa]:[tip studija]],3,FALSE)</f>
        <v>Jovica</v>
      </c>
      <c r="E9" s="4" t="str">
        <f>VLOOKUP(Februar_2019[[#This Row],[Broj indeksa]],LISTA_STUDENTI[[Broj indeksa]:[tip studija]],4,FALSE)</f>
        <v>osnovne strukovne studije</v>
      </c>
      <c r="F9" s="11"/>
      <c r="G9" s="11"/>
      <c r="H9" s="11"/>
      <c r="I9" s="11"/>
      <c r="J9" s="11"/>
      <c r="K9" s="11"/>
      <c r="L9" s="11"/>
      <c r="M9" s="13"/>
    </row>
    <row r="10" spans="1:17" ht="20.100000000000001" customHeight="1" x14ac:dyDescent="0.25">
      <c r="A10" s="7">
        <v>8</v>
      </c>
      <c r="B10" s="4" t="str">
        <f>LISTA_STUDENTI[[#This Row],[Broj indeksa]]</f>
        <v>2016/2512</v>
      </c>
      <c r="C10" s="4" t="str">
        <f>VLOOKUP(Februar_2019[[#This Row],[Broj indeksa]],LISTA_STUDENTI[[Broj indeksa]:[tip studija]],2,FALSE)</f>
        <v>Veselinović</v>
      </c>
      <c r="D10" s="4" t="str">
        <f>VLOOKUP(Februar_2019[Broj indeksa],LISTA_STUDENTI[[Broj indeksa]:[tip studija]],3,FALSE)</f>
        <v>Milana</v>
      </c>
      <c r="E10" s="4" t="str">
        <f>VLOOKUP(Februar_2019[[#This Row],[Broj indeksa]],LISTA_STUDENTI[[Broj indeksa]:[tip studija]],4,FALSE)</f>
        <v>osnovne strukovne studije</v>
      </c>
      <c r="F10" s="11"/>
      <c r="G10" s="11"/>
      <c r="H10" s="11"/>
      <c r="I10" s="11"/>
      <c r="J10" s="11"/>
      <c r="K10" s="11"/>
      <c r="L10" s="11"/>
      <c r="M10" s="13"/>
    </row>
    <row r="11" spans="1:17" ht="20.100000000000001" customHeight="1" x14ac:dyDescent="0.25">
      <c r="A11" s="7">
        <v>9</v>
      </c>
      <c r="B11" s="4" t="str">
        <f>LISTA_STUDENTI[[#This Row],[Broj indeksa]]</f>
        <v>2018/2040</v>
      </c>
      <c r="C11" s="4" t="str">
        <f>VLOOKUP(Februar_2019[[#This Row],[Broj indeksa]],LISTA_STUDENTI[[Broj indeksa]:[tip studija]],2,FALSE)</f>
        <v>Vidosavljević</v>
      </c>
      <c r="D11" s="4" t="str">
        <f>VLOOKUP(Februar_2019[Broj indeksa],LISTA_STUDENTI[[Broj indeksa]:[tip studija]],3,FALSE)</f>
        <v>Vukašin</v>
      </c>
      <c r="E11" s="4" t="str">
        <f>VLOOKUP(Februar_2019[[#This Row],[Broj indeksa]],LISTA_STUDENTI[[Broj indeksa]:[tip studija]],4,FALSE)</f>
        <v>osnovne strukovne studije</v>
      </c>
      <c r="F11" s="11"/>
      <c r="G11" s="11"/>
      <c r="H11" s="11"/>
      <c r="I11" s="11"/>
      <c r="J11" s="11"/>
      <c r="K11" s="11"/>
      <c r="L11" s="11"/>
      <c r="M11" s="13"/>
    </row>
    <row r="12" spans="1:17" ht="20.100000000000001" customHeight="1" x14ac:dyDescent="0.25">
      <c r="A12" s="7">
        <v>10</v>
      </c>
      <c r="B12" s="4" t="str">
        <f>LISTA_STUDENTI[[#This Row],[Broj indeksa]]</f>
        <v>2018/2020</v>
      </c>
      <c r="C12" s="4" t="str">
        <f>VLOOKUP(Februar_2019[[#This Row],[Broj indeksa]],LISTA_STUDENTI[[Broj indeksa]:[tip studija]],2,FALSE)</f>
        <v>Vila</v>
      </c>
      <c r="D12" s="4" t="str">
        <f>VLOOKUP(Februar_2019[Broj indeksa],LISTA_STUDENTI[[Broj indeksa]:[tip studija]],3,FALSE)</f>
        <v>Lazar</v>
      </c>
      <c r="E12" s="4" t="str">
        <f>VLOOKUP(Februar_2019[[#This Row],[Broj indeksa]],LISTA_STUDENTI[[Broj indeksa]:[tip studija]],4,FALSE)</f>
        <v>osnovne strukovne studije</v>
      </c>
      <c r="F12" s="11"/>
      <c r="G12" s="11"/>
      <c r="H12" s="11"/>
      <c r="I12" s="11"/>
      <c r="J12" s="11"/>
      <c r="K12" s="11"/>
      <c r="L12" s="11"/>
      <c r="M12" s="13"/>
    </row>
    <row r="13" spans="1:17" ht="20.100000000000001" customHeight="1" x14ac:dyDescent="0.25">
      <c r="A13" s="7">
        <v>11</v>
      </c>
      <c r="B13" s="4" t="str">
        <f>LISTA_STUDENTI[[#This Row],[Broj indeksa]]</f>
        <v>2018/2035</v>
      </c>
      <c r="C13" s="4" t="str">
        <f>VLOOKUP(Februar_2019[[#This Row],[Broj indeksa]],LISTA_STUDENTI[[Broj indeksa]:[tip studija]],2,FALSE)</f>
        <v>Vladić</v>
      </c>
      <c r="D13" s="4" t="str">
        <f>VLOOKUP(Februar_2019[Broj indeksa],LISTA_STUDENTI[[Broj indeksa]:[tip studija]],3,FALSE)</f>
        <v>Teodora</v>
      </c>
      <c r="E13" s="4" t="str">
        <f>VLOOKUP(Februar_2019[[#This Row],[Broj indeksa]],LISTA_STUDENTI[[Broj indeksa]:[tip studija]],4,FALSE)</f>
        <v>osnovne strukovne studije</v>
      </c>
      <c r="F13" s="11"/>
      <c r="G13" s="11"/>
      <c r="H13" s="11"/>
      <c r="I13" s="11"/>
      <c r="J13" s="11"/>
      <c r="K13" s="11"/>
      <c r="L13" s="11"/>
      <c r="M13" s="13"/>
    </row>
    <row r="14" spans="1:17" ht="20.100000000000001" customHeight="1" x14ac:dyDescent="0.25">
      <c r="A14" s="7">
        <v>12</v>
      </c>
      <c r="B14" s="4" t="str">
        <f>LISTA_STUDENTI[[#This Row],[Broj indeksa]]</f>
        <v>2018/2008</v>
      </c>
      <c r="C14" s="4" t="str">
        <f>VLOOKUP(Februar_2019[[#This Row],[Broj indeksa]],LISTA_STUDENTI[[Broj indeksa]:[tip studija]],2,FALSE)</f>
        <v>Vujasinović</v>
      </c>
      <c r="D14" s="4" t="str">
        <f>VLOOKUP(Februar_2019[Broj indeksa],LISTA_STUDENTI[[Broj indeksa]:[tip studija]],3,FALSE)</f>
        <v>Danilo</v>
      </c>
      <c r="E14" s="4" t="str">
        <f>VLOOKUP(Februar_2019[[#This Row],[Broj indeksa]],LISTA_STUDENTI[[Broj indeksa]:[tip studija]],4,FALSE)</f>
        <v>osnovne strukovne studije</v>
      </c>
      <c r="F14" s="11"/>
      <c r="G14" s="11"/>
      <c r="H14" s="11"/>
      <c r="I14" s="11"/>
      <c r="J14" s="11"/>
      <c r="K14" s="11"/>
      <c r="L14" s="11"/>
      <c r="M14" s="13"/>
    </row>
    <row r="15" spans="1:17" ht="20.100000000000001" customHeight="1" x14ac:dyDescent="0.25">
      <c r="A15" s="7">
        <v>13</v>
      </c>
      <c r="B15" s="4" t="str">
        <f>LISTA_STUDENTI[[#This Row],[Broj indeksa]]</f>
        <v>2018/2031</v>
      </c>
      <c r="C15" s="4" t="str">
        <f>VLOOKUP(Februar_2019[[#This Row],[Broj indeksa]],LISTA_STUDENTI[[Broj indeksa]:[tip studija]],2,FALSE)</f>
        <v>Vujović</v>
      </c>
      <c r="D15" s="4" t="str">
        <f>VLOOKUP(Februar_2019[Broj indeksa],LISTA_STUDENTI[[Broj indeksa]:[tip studija]],3,FALSE)</f>
        <v>Nikola</v>
      </c>
      <c r="E15" s="4" t="str">
        <f>VLOOKUP(Februar_2019[[#This Row],[Broj indeksa]],LISTA_STUDENTI[[Broj indeksa]:[tip studija]],4,FALSE)</f>
        <v>osnovne strukovne studije</v>
      </c>
      <c r="F15" s="11"/>
      <c r="G15" s="11"/>
      <c r="H15" s="11"/>
      <c r="I15" s="11"/>
      <c r="J15" s="11"/>
      <c r="K15" s="11"/>
      <c r="L15" s="11"/>
      <c r="M15" s="13"/>
    </row>
    <row r="16" spans="1:17" ht="20.100000000000001" customHeight="1" x14ac:dyDescent="0.25">
      <c r="A16" s="7">
        <v>14</v>
      </c>
      <c r="B16" s="4" t="str">
        <f>LISTA_STUDENTI[[#This Row],[Broj indeksa]]</f>
        <v>2018/2060</v>
      </c>
      <c r="C16" s="4" t="str">
        <f>VLOOKUP(Februar_2019[[#This Row],[Broj indeksa]],LISTA_STUDENTI[[Broj indeksa]:[tip studija]],2,FALSE)</f>
        <v>Vukobrat</v>
      </c>
      <c r="D16" s="4" t="str">
        <f>VLOOKUP(Februar_2019[Broj indeksa],LISTA_STUDENTI[[Broj indeksa]:[tip studija]],3,FALSE)</f>
        <v>Vukašin</v>
      </c>
      <c r="E16" s="4" t="str">
        <f>VLOOKUP(Februar_2019[[#This Row],[Broj indeksa]],LISTA_STUDENTI[[Broj indeksa]:[tip studija]],4,FALSE)</f>
        <v>osnovne strukovne studije</v>
      </c>
      <c r="F16" s="11"/>
      <c r="G16" s="11"/>
      <c r="H16" s="11"/>
      <c r="I16" s="11"/>
      <c r="J16" s="11"/>
      <c r="K16" s="11"/>
      <c r="L16" s="11"/>
      <c r="M16" s="13"/>
    </row>
    <row r="17" spans="1:13" ht="20.100000000000001" customHeight="1" x14ac:dyDescent="0.25">
      <c r="A17" s="7">
        <v>15</v>
      </c>
      <c r="B17" s="4" t="str">
        <f>LISTA_STUDENTI[[#This Row],[Broj indeksa]]</f>
        <v>2018/2022</v>
      </c>
      <c r="C17" s="4" t="str">
        <f>VLOOKUP(Februar_2019[[#This Row],[Broj indeksa]],LISTA_STUDENTI[[Broj indeksa]:[tip studija]],2,FALSE)</f>
        <v>Gavrilović</v>
      </c>
      <c r="D17" s="4" t="str">
        <f>VLOOKUP(Februar_2019[Broj indeksa],LISTA_STUDENTI[[Broj indeksa]:[tip studija]],3,FALSE)</f>
        <v>Nebojša</v>
      </c>
      <c r="E17" s="4" t="str">
        <f>VLOOKUP(Februar_2019[[#This Row],[Broj indeksa]],LISTA_STUDENTI[[Broj indeksa]:[tip studija]],4,FALSE)</f>
        <v>osnovne strukovne studije</v>
      </c>
      <c r="F17" s="11"/>
      <c r="G17" s="11"/>
      <c r="H17" s="11"/>
      <c r="I17" s="11"/>
      <c r="J17" s="11"/>
      <c r="K17" s="11"/>
      <c r="L17" s="11"/>
      <c r="M17" s="13"/>
    </row>
    <row r="18" spans="1:13" ht="20.100000000000001" customHeight="1" x14ac:dyDescent="0.25">
      <c r="A18" s="7">
        <v>16</v>
      </c>
      <c r="B18" s="4" t="str">
        <f>LISTA_STUDENTI[[#This Row],[Broj indeksa]]</f>
        <v>2018/2038</v>
      </c>
      <c r="C18" s="4" t="str">
        <f>VLOOKUP(Februar_2019[[#This Row],[Broj indeksa]],LISTA_STUDENTI[[Broj indeksa]:[tip studija]],2,FALSE)</f>
        <v>Gagarin</v>
      </c>
      <c r="D18" s="4" t="str">
        <f>VLOOKUP(Februar_2019[Broj indeksa],LISTA_STUDENTI[[Broj indeksa]:[tip studija]],3,FALSE)</f>
        <v>Daniil</v>
      </c>
      <c r="E18" s="4" t="str">
        <f>VLOOKUP(Februar_2019[[#This Row],[Broj indeksa]],LISTA_STUDENTI[[Broj indeksa]:[tip studija]],4,FALSE)</f>
        <v>osnovne strukovne studije</v>
      </c>
      <c r="F18" s="11"/>
      <c r="G18" s="11"/>
      <c r="H18" s="11"/>
      <c r="I18" s="11"/>
      <c r="J18" s="11"/>
      <c r="K18" s="11"/>
      <c r="L18" s="11"/>
      <c r="M18" s="13"/>
    </row>
    <row r="19" spans="1:13" ht="20.100000000000001" customHeight="1" x14ac:dyDescent="0.25">
      <c r="A19" s="7">
        <v>17</v>
      </c>
      <c r="B19" s="4" t="str">
        <f>LISTA_STUDENTI[[#This Row],[Broj indeksa]]</f>
        <v>2018/2061</v>
      </c>
      <c r="C19" s="4" t="str">
        <f>VLOOKUP(Februar_2019[[#This Row],[Broj indeksa]],LISTA_STUDENTI[[Broj indeksa]:[tip studija]],2,FALSE)</f>
        <v>Gladović</v>
      </c>
      <c r="D19" s="4" t="str">
        <f>VLOOKUP(Februar_2019[Broj indeksa],LISTA_STUDENTI[[Broj indeksa]:[tip studija]],3,FALSE)</f>
        <v>Miloš</v>
      </c>
      <c r="E19" s="4" t="str">
        <f>VLOOKUP(Februar_2019[[#This Row],[Broj indeksa]],LISTA_STUDENTI[[Broj indeksa]:[tip studija]],4,FALSE)</f>
        <v>osnovne strukovne studije</v>
      </c>
      <c r="F19" s="11"/>
      <c r="G19" s="11"/>
      <c r="H19" s="11"/>
      <c r="I19" s="11"/>
      <c r="J19" s="11"/>
      <c r="K19" s="11"/>
      <c r="L19" s="11"/>
      <c r="M19" s="13"/>
    </row>
    <row r="20" spans="1:13" ht="20.100000000000001" customHeight="1" x14ac:dyDescent="0.25">
      <c r="A20" s="7">
        <v>18</v>
      </c>
      <c r="B20" s="4" t="str">
        <f>LISTA_STUDENTI[[#This Row],[Broj indeksa]]</f>
        <v>2018/2047</v>
      </c>
      <c r="C20" s="4" t="str">
        <f>VLOOKUP(Februar_2019[[#This Row],[Broj indeksa]],LISTA_STUDENTI[[Broj indeksa]:[tip studija]],2,FALSE)</f>
        <v>Dabić</v>
      </c>
      <c r="D20" s="4" t="str">
        <f>VLOOKUP(Februar_2019[Broj indeksa],LISTA_STUDENTI[[Broj indeksa]:[tip studija]],3,FALSE)</f>
        <v>Mladen</v>
      </c>
      <c r="E20" s="4" t="str">
        <f>VLOOKUP(Februar_2019[[#This Row],[Broj indeksa]],LISTA_STUDENTI[[Broj indeksa]:[tip studija]],4,FALSE)</f>
        <v>osnovne strukovne studije</v>
      </c>
      <c r="F20" s="11"/>
      <c r="G20" s="11"/>
      <c r="H20" s="11"/>
      <c r="I20" s="11"/>
      <c r="J20" s="11"/>
      <c r="K20" s="11"/>
      <c r="L20" s="11"/>
      <c r="M20" s="13"/>
    </row>
    <row r="21" spans="1:13" ht="20.100000000000001" customHeight="1" x14ac:dyDescent="0.25">
      <c r="A21" s="7">
        <v>19</v>
      </c>
      <c r="B21" s="4" t="str">
        <f>LISTA_STUDENTI[[#This Row],[Broj indeksa]]</f>
        <v>2018/2058</v>
      </c>
      <c r="C21" s="4" t="str">
        <f>VLOOKUP(Februar_2019[[#This Row],[Broj indeksa]],LISTA_STUDENTI[[Broj indeksa]:[tip studija]],2,FALSE)</f>
        <v>Derikonjić</v>
      </c>
      <c r="D21" s="4" t="str">
        <f>VLOOKUP(Februar_2019[Broj indeksa],LISTA_STUDENTI[[Broj indeksa]:[tip studija]],3,FALSE)</f>
        <v>Igor</v>
      </c>
      <c r="E21" s="4" t="str">
        <f>VLOOKUP(Februar_2019[[#This Row],[Broj indeksa]],LISTA_STUDENTI[[Broj indeksa]:[tip studija]],4,FALSE)</f>
        <v>osnovne strukovne studije</v>
      </c>
      <c r="F21" s="11"/>
      <c r="G21" s="11"/>
      <c r="H21" s="11"/>
      <c r="I21" s="11"/>
      <c r="J21" s="11"/>
      <c r="K21" s="11"/>
      <c r="L21" s="11"/>
      <c r="M21" s="13"/>
    </row>
    <row r="22" spans="1:13" ht="20.100000000000001" customHeight="1" x14ac:dyDescent="0.25">
      <c r="A22" s="7">
        <v>20</v>
      </c>
      <c r="B22" s="4" t="str">
        <f>LISTA_STUDENTI[[#This Row],[Broj indeksa]]</f>
        <v>2017/2024</v>
      </c>
      <c r="C22" s="4" t="str">
        <f>VLOOKUP(Februar_2019[[#This Row],[Broj indeksa]],LISTA_STUDENTI[[Broj indeksa]:[tip studija]],2,FALSE)</f>
        <v>Dimitrijević</v>
      </c>
      <c r="D22" s="4" t="str">
        <f>VLOOKUP(Februar_2019[Broj indeksa],LISTA_STUDENTI[[Broj indeksa]:[tip studija]],3,FALSE)</f>
        <v>Aleksandar</v>
      </c>
      <c r="E22" s="4" t="str">
        <f>VLOOKUP(Februar_2019[[#This Row],[Broj indeksa]],LISTA_STUDENTI[[Broj indeksa]:[tip studija]],4,FALSE)</f>
        <v>osnovne strukovne studije</v>
      </c>
      <c r="F22" s="11"/>
      <c r="G22" s="11"/>
      <c r="H22" s="11"/>
      <c r="I22" s="11"/>
      <c r="J22" s="11"/>
      <c r="K22" s="11"/>
      <c r="L22" s="11"/>
      <c r="M22" s="13"/>
    </row>
    <row r="23" spans="1:13" ht="20.100000000000001" customHeight="1" x14ac:dyDescent="0.25">
      <c r="A23" s="7">
        <v>21</v>
      </c>
      <c r="B23" s="4" t="str">
        <f>LISTA_STUDENTI[[#This Row],[Broj indeksa]]</f>
        <v>2018/2025</v>
      </c>
      <c r="C23" s="4" t="str">
        <f>VLOOKUP(Februar_2019[[#This Row],[Broj indeksa]],LISTA_STUDENTI[[Broj indeksa]:[tip studija]],2,FALSE)</f>
        <v>Dimić</v>
      </c>
      <c r="D23" s="4" t="str">
        <f>VLOOKUP(Februar_2019[Broj indeksa],LISTA_STUDENTI[[Broj indeksa]:[tip studija]],3,FALSE)</f>
        <v>Nikola</v>
      </c>
      <c r="E23" s="4" t="str">
        <f>VLOOKUP(Februar_2019[[#This Row],[Broj indeksa]],LISTA_STUDENTI[[Broj indeksa]:[tip studija]],4,FALSE)</f>
        <v>osnovne strukovne studije</v>
      </c>
      <c r="F23" s="11"/>
      <c r="G23" s="11"/>
      <c r="H23" s="11"/>
      <c r="I23" s="11"/>
      <c r="J23" s="11"/>
      <c r="K23" s="11"/>
      <c r="L23" s="11"/>
      <c r="M23" s="13"/>
    </row>
    <row r="24" spans="1:13" ht="20.100000000000001" customHeight="1" x14ac:dyDescent="0.25">
      <c r="A24" s="7">
        <v>22</v>
      </c>
      <c r="B24" s="4" t="str">
        <f>LISTA_STUDENTI[[#This Row],[Broj indeksa]]</f>
        <v>2017/2049</v>
      </c>
      <c r="C24" s="4" t="str">
        <f>VLOOKUP(Februar_2019[[#This Row],[Broj indeksa]],LISTA_STUDENTI[[Broj indeksa]:[tip studija]],2,FALSE)</f>
        <v>Dmitrović</v>
      </c>
      <c r="D24" s="4" t="str">
        <f>VLOOKUP(Februar_2019[Broj indeksa],LISTA_STUDENTI[[Broj indeksa]:[tip studija]],3,FALSE)</f>
        <v>Ivan</v>
      </c>
      <c r="E24" s="4" t="str">
        <f>VLOOKUP(Februar_2019[[#This Row],[Broj indeksa]],LISTA_STUDENTI[[Broj indeksa]:[tip studija]],4,FALSE)</f>
        <v>osnovne strukovne studije</v>
      </c>
      <c r="F24" s="11"/>
      <c r="G24" s="11"/>
      <c r="H24" s="11"/>
      <c r="I24" s="11"/>
      <c r="J24" s="11"/>
      <c r="K24" s="11"/>
      <c r="L24" s="11"/>
      <c r="M24" s="13"/>
    </row>
    <row r="25" spans="1:13" ht="20.100000000000001" customHeight="1" x14ac:dyDescent="0.25">
      <c r="A25" s="7">
        <v>23</v>
      </c>
      <c r="B25" s="4" t="str">
        <f>LISTA_STUDENTI[[#This Row],[Broj indeksa]]</f>
        <v>2018/2055</v>
      </c>
      <c r="C25" s="4" t="str">
        <f>VLOOKUP(Februar_2019[[#This Row],[Broj indeksa]],LISTA_STUDENTI[[Broj indeksa]:[tip studija]],2,FALSE)</f>
        <v>Đokić</v>
      </c>
      <c r="D25" s="4" t="str">
        <f>VLOOKUP(Februar_2019[Broj indeksa],LISTA_STUDENTI[[Broj indeksa]:[tip studija]],3,FALSE)</f>
        <v>Dunja</v>
      </c>
      <c r="E25" s="4" t="str">
        <f>VLOOKUP(Februar_2019[[#This Row],[Broj indeksa]],LISTA_STUDENTI[[Broj indeksa]:[tip studija]],4,FALSE)</f>
        <v>osnovne strukovne studije</v>
      </c>
      <c r="F25" s="11"/>
      <c r="G25" s="11"/>
      <c r="H25" s="11"/>
      <c r="I25" s="11"/>
      <c r="J25" s="11"/>
      <c r="K25" s="11"/>
      <c r="L25" s="11"/>
      <c r="M25" s="13"/>
    </row>
    <row r="26" spans="1:13" ht="20.100000000000001" customHeight="1" x14ac:dyDescent="0.25">
      <c r="A26" s="7">
        <v>24</v>
      </c>
      <c r="B26" s="4" t="str">
        <f>LISTA_STUDENTI[[#This Row],[Broj indeksa]]</f>
        <v>2018/2502</v>
      </c>
      <c r="C26" s="4" t="str">
        <f>VLOOKUP(Februar_2019[[#This Row],[Broj indeksa]],LISTA_STUDENTI[[Broj indeksa]:[tip studija]],2,FALSE)</f>
        <v>Đukić</v>
      </c>
      <c r="D26" s="4" t="str">
        <f>VLOOKUP(Februar_2019[Broj indeksa],LISTA_STUDENTI[[Broj indeksa]:[tip studija]],3,FALSE)</f>
        <v>Sofija</v>
      </c>
      <c r="E26" s="4" t="str">
        <f>VLOOKUP(Februar_2019[[#This Row],[Broj indeksa]],LISTA_STUDENTI[[Broj indeksa]:[tip studija]],4,FALSE)</f>
        <v>osnovne strukovne studije</v>
      </c>
      <c r="F26" s="11"/>
      <c r="G26" s="11"/>
      <c r="H26" s="11"/>
      <c r="I26" s="11"/>
      <c r="J26" s="11"/>
      <c r="K26" s="11"/>
      <c r="L26" s="11"/>
      <c r="M26" s="13"/>
    </row>
    <row r="27" spans="1:13" ht="20.100000000000001" customHeight="1" x14ac:dyDescent="0.25">
      <c r="A27" s="7">
        <v>25</v>
      </c>
      <c r="B27" s="4" t="str">
        <f>LISTA_STUDENTI[[#This Row],[Broj indeksa]]</f>
        <v>2017/2056</v>
      </c>
      <c r="C27" s="4" t="str">
        <f>VLOOKUP(Februar_2019[[#This Row],[Broj indeksa]],LISTA_STUDENTI[[Broj indeksa]:[tip studija]],2,FALSE)</f>
        <v>Era</v>
      </c>
      <c r="D27" s="4" t="str">
        <f>VLOOKUP(Februar_2019[Broj indeksa],LISTA_STUDENTI[[Broj indeksa]:[tip studija]],3,FALSE)</f>
        <v>Boris</v>
      </c>
      <c r="E27" s="4" t="str">
        <f>VLOOKUP(Februar_2019[[#This Row],[Broj indeksa]],LISTA_STUDENTI[[Broj indeksa]:[tip studija]],4,FALSE)</f>
        <v>osnovne strukovne studije</v>
      </c>
      <c r="F27" s="11"/>
      <c r="G27" s="11"/>
      <c r="H27" s="11"/>
      <c r="I27" s="11"/>
      <c r="J27" s="11"/>
      <c r="K27" s="11"/>
      <c r="L27" s="11"/>
      <c r="M27" s="13"/>
    </row>
    <row r="28" spans="1:13" ht="20.100000000000001" customHeight="1" x14ac:dyDescent="0.25">
      <c r="A28" s="7">
        <v>26</v>
      </c>
      <c r="B28" s="4" t="str">
        <f>LISTA_STUDENTI[[#This Row],[Broj indeksa]]</f>
        <v>2018/2511</v>
      </c>
      <c r="C28" s="4" t="str">
        <f>VLOOKUP(Februar_2019[[#This Row],[Broj indeksa]],LISTA_STUDENTI[[Broj indeksa]:[tip studija]],2,FALSE)</f>
        <v>Žarkov</v>
      </c>
      <c r="D28" s="4" t="str">
        <f>VLOOKUP(Februar_2019[Broj indeksa],LISTA_STUDENTI[[Broj indeksa]:[tip studija]],3,FALSE)</f>
        <v>Nina</v>
      </c>
      <c r="E28" s="4" t="str">
        <f>VLOOKUP(Februar_2019[[#This Row],[Broj indeksa]],LISTA_STUDENTI[[Broj indeksa]:[tip studija]],4,FALSE)</f>
        <v>osnovne strukovne studije</v>
      </c>
      <c r="F28" s="11"/>
      <c r="G28" s="11"/>
      <c r="H28" s="11"/>
      <c r="I28" s="11"/>
      <c r="J28" s="11"/>
      <c r="K28" s="11"/>
      <c r="L28" s="11"/>
      <c r="M28" s="13"/>
    </row>
    <row r="29" spans="1:13" ht="20.100000000000001" customHeight="1" x14ac:dyDescent="0.25">
      <c r="A29" s="7">
        <v>27</v>
      </c>
      <c r="B29" s="4" t="str">
        <f>LISTA_STUDENTI[[#This Row],[Broj indeksa]]</f>
        <v>2017/2039</v>
      </c>
      <c r="C29" s="4" t="str">
        <f>VLOOKUP(Februar_2019[[#This Row],[Broj indeksa]],LISTA_STUDENTI[[Broj indeksa]:[tip studija]],2,FALSE)</f>
        <v>Živanović</v>
      </c>
      <c r="D29" s="4" t="str">
        <f>VLOOKUP(Februar_2019[Broj indeksa],LISTA_STUDENTI[[Broj indeksa]:[tip studija]],3,FALSE)</f>
        <v>Zoran</v>
      </c>
      <c r="E29" s="4" t="str">
        <f>VLOOKUP(Februar_2019[[#This Row],[Broj indeksa]],LISTA_STUDENTI[[Broj indeksa]:[tip studija]],4,FALSE)</f>
        <v>osnovne strukovne studije</v>
      </c>
      <c r="F29" s="11"/>
      <c r="G29" s="11"/>
      <c r="H29" s="11"/>
      <c r="I29" s="11"/>
      <c r="J29" s="11"/>
      <c r="K29" s="11"/>
      <c r="L29" s="11"/>
      <c r="M29" s="13"/>
    </row>
    <row r="30" spans="1:13" ht="20.100000000000001" customHeight="1" x14ac:dyDescent="0.25">
      <c r="A30" s="7">
        <v>28</v>
      </c>
      <c r="B30" s="4" t="str">
        <f>LISTA_STUDENTI[[#This Row],[Broj indeksa]]</f>
        <v>2018/2029</v>
      </c>
      <c r="C30" s="4" t="str">
        <f>VLOOKUP(Februar_2019[[#This Row],[Broj indeksa]],LISTA_STUDENTI[[Broj indeksa]:[tip studija]],2,FALSE)</f>
        <v>Zoljavin</v>
      </c>
      <c r="D30" s="4" t="str">
        <f>VLOOKUP(Februar_2019[Broj indeksa],LISTA_STUDENTI[[Broj indeksa]:[tip studija]],3,FALSE)</f>
        <v>Ivan</v>
      </c>
      <c r="E30" s="4" t="str">
        <f>VLOOKUP(Februar_2019[[#This Row],[Broj indeksa]],LISTA_STUDENTI[[Broj indeksa]:[tip studija]],4,FALSE)</f>
        <v>osnovne strukovne studije</v>
      </c>
      <c r="F30" s="11"/>
      <c r="G30" s="11"/>
      <c r="H30" s="11"/>
      <c r="I30" s="11"/>
      <c r="J30" s="11"/>
      <c r="K30" s="11"/>
      <c r="L30" s="11"/>
      <c r="M30" s="13"/>
    </row>
    <row r="31" spans="1:13" ht="20.100000000000001" customHeight="1" x14ac:dyDescent="0.25">
      <c r="A31" s="7">
        <v>29</v>
      </c>
      <c r="B31" s="4" t="str">
        <f>LISTA_STUDENTI[[#This Row],[Broj indeksa]]</f>
        <v>2018/2006</v>
      </c>
      <c r="C31" s="4" t="str">
        <f>VLOOKUP(Februar_2019[[#This Row],[Broj indeksa]],LISTA_STUDENTI[[Broj indeksa]:[tip studija]],2,FALSE)</f>
        <v>Ignjatović</v>
      </c>
      <c r="D31" s="4" t="str">
        <f>VLOOKUP(Februar_2019[Broj indeksa],LISTA_STUDENTI[[Broj indeksa]:[tip studija]],3,FALSE)</f>
        <v>Stefan</v>
      </c>
      <c r="E31" s="4" t="str">
        <f>VLOOKUP(Februar_2019[[#This Row],[Broj indeksa]],LISTA_STUDENTI[[Broj indeksa]:[tip studija]],4,FALSE)</f>
        <v>osnovne strukovne studije</v>
      </c>
      <c r="F31" s="11"/>
      <c r="G31" s="11"/>
      <c r="H31" s="11"/>
      <c r="I31" s="11"/>
      <c r="J31" s="11"/>
      <c r="K31" s="11"/>
      <c r="L31" s="11"/>
      <c r="M31" s="13"/>
    </row>
    <row r="32" spans="1:13" ht="20.100000000000001" customHeight="1" x14ac:dyDescent="0.25">
      <c r="A32" s="7">
        <v>30</v>
      </c>
      <c r="B32" s="4" t="str">
        <f>LISTA_STUDENTI[[#This Row],[Broj indeksa]]</f>
        <v>2018/2003</v>
      </c>
      <c r="C32" s="4" t="str">
        <f>VLOOKUP(Februar_2019[[#This Row],[Broj indeksa]],LISTA_STUDENTI[[Broj indeksa]:[tip studija]],2,FALSE)</f>
        <v>Ilić</v>
      </c>
      <c r="D32" s="4" t="str">
        <f>VLOOKUP(Februar_2019[Broj indeksa],LISTA_STUDENTI[[Broj indeksa]:[tip studija]],3,FALSE)</f>
        <v>Nikola</v>
      </c>
      <c r="E32" s="4" t="str">
        <f>VLOOKUP(Februar_2019[[#This Row],[Broj indeksa]],LISTA_STUDENTI[[Broj indeksa]:[tip studija]],4,FALSE)</f>
        <v>osnovne strukovne studije</v>
      </c>
      <c r="F32" s="11"/>
      <c r="G32" s="11"/>
      <c r="H32" s="11"/>
      <c r="I32" s="11"/>
      <c r="J32" s="11"/>
      <c r="K32" s="11"/>
      <c r="L32" s="11"/>
      <c r="M32" s="13"/>
    </row>
    <row r="33" spans="1:13" ht="20.100000000000001" customHeight="1" x14ac:dyDescent="0.25">
      <c r="A33" s="7">
        <v>31</v>
      </c>
      <c r="B33" s="4" t="str">
        <f>LISTA_STUDENTI[[#This Row],[Broj indeksa]]</f>
        <v>2018/2012</v>
      </c>
      <c r="C33" s="4" t="str">
        <f>VLOOKUP(Februar_2019[[#This Row],[Broj indeksa]],LISTA_STUDENTI[[Broj indeksa]:[tip studija]],2,FALSE)</f>
        <v>Ilić</v>
      </c>
      <c r="D33" s="4" t="str">
        <f>VLOOKUP(Februar_2019[Broj indeksa],LISTA_STUDENTI[[Broj indeksa]:[tip studija]],3,FALSE)</f>
        <v>Stefan</v>
      </c>
      <c r="E33" s="4" t="str">
        <f>VLOOKUP(Februar_2019[[#This Row],[Broj indeksa]],LISTA_STUDENTI[[Broj indeksa]:[tip studija]],4,FALSE)</f>
        <v>osnovne strukovne studije</v>
      </c>
      <c r="F33" s="11"/>
      <c r="G33" s="11"/>
      <c r="H33" s="11"/>
      <c r="I33" s="11"/>
      <c r="J33" s="11"/>
      <c r="K33" s="11"/>
      <c r="L33" s="11"/>
      <c r="M33" s="13"/>
    </row>
    <row r="34" spans="1:13" ht="20.100000000000001" customHeight="1" x14ac:dyDescent="0.25">
      <c r="A34" s="7">
        <v>32</v>
      </c>
      <c r="B34" s="4" t="str">
        <f>LISTA_STUDENTI[[#This Row],[Broj indeksa]]</f>
        <v>2018/2067</v>
      </c>
      <c r="C34" s="4" t="str">
        <f>VLOOKUP(Februar_2019[[#This Row],[Broj indeksa]],LISTA_STUDENTI[[Broj indeksa]:[tip studija]],2,FALSE)</f>
        <v>Injac</v>
      </c>
      <c r="D34" s="4" t="str">
        <f>VLOOKUP(Februar_2019[Broj indeksa],LISTA_STUDENTI[[Broj indeksa]:[tip studija]],3,FALSE)</f>
        <v>Katarina</v>
      </c>
      <c r="E34" s="4" t="str">
        <f>VLOOKUP(Februar_2019[[#This Row],[Broj indeksa]],LISTA_STUDENTI[[Broj indeksa]:[tip studija]],4,FALSE)</f>
        <v>osnovne strukovne studije</v>
      </c>
      <c r="F34" s="11"/>
      <c r="G34" s="11"/>
      <c r="H34" s="11"/>
      <c r="I34" s="11"/>
      <c r="J34" s="11"/>
      <c r="K34" s="11"/>
      <c r="L34" s="11"/>
      <c r="M34" s="13"/>
    </row>
    <row r="35" spans="1:13" ht="20.100000000000001" customHeight="1" x14ac:dyDescent="0.25">
      <c r="A35" s="7">
        <v>33</v>
      </c>
      <c r="B35" s="4" t="str">
        <f>LISTA_STUDENTI[[#This Row],[Broj indeksa]]</f>
        <v>2018/2063</v>
      </c>
      <c r="C35" s="4" t="str">
        <f>VLOOKUP(Februar_2019[[#This Row],[Broj indeksa]],LISTA_STUDENTI[[Broj indeksa]:[tip studija]],2,FALSE)</f>
        <v>Jakovljević</v>
      </c>
      <c r="D35" s="4" t="str">
        <f>VLOOKUP(Februar_2019[Broj indeksa],LISTA_STUDENTI[[Broj indeksa]:[tip studija]],3,FALSE)</f>
        <v>Relja</v>
      </c>
      <c r="E35" s="4" t="str">
        <f>VLOOKUP(Februar_2019[[#This Row],[Broj indeksa]],LISTA_STUDENTI[[Broj indeksa]:[tip studija]],4,FALSE)</f>
        <v>osnovne strukovne studije</v>
      </c>
      <c r="F35" s="11"/>
      <c r="G35" s="11"/>
      <c r="H35" s="11"/>
      <c r="I35" s="11"/>
      <c r="J35" s="11"/>
      <c r="K35" s="11"/>
      <c r="L35" s="11"/>
      <c r="M35" s="13"/>
    </row>
    <row r="36" spans="1:13" ht="20.100000000000001" customHeight="1" x14ac:dyDescent="0.25">
      <c r="A36" s="7">
        <v>34</v>
      </c>
      <c r="B36" s="4" t="str">
        <f>LISTA_STUDENTI[[#This Row],[Broj indeksa]]</f>
        <v>2018/2021</v>
      </c>
      <c r="C36" s="4" t="str">
        <f>VLOOKUP(Februar_2019[[#This Row],[Broj indeksa]],LISTA_STUDENTI[[Broj indeksa]:[tip studija]],2,FALSE)</f>
        <v>Janković</v>
      </c>
      <c r="D36" s="4" t="str">
        <f>VLOOKUP(Februar_2019[Broj indeksa],LISTA_STUDENTI[[Broj indeksa]:[tip studija]],3,FALSE)</f>
        <v>Julia-Nina</v>
      </c>
      <c r="E36" s="4" t="str">
        <f>VLOOKUP(Februar_2019[[#This Row],[Broj indeksa]],LISTA_STUDENTI[[Broj indeksa]:[tip studija]],4,FALSE)</f>
        <v>osnovne strukovne studije</v>
      </c>
      <c r="F36" s="11"/>
      <c r="G36" s="11"/>
      <c r="H36" s="11"/>
      <c r="I36" s="11"/>
      <c r="J36" s="11"/>
      <c r="K36" s="11"/>
      <c r="L36" s="11"/>
      <c r="M36" s="13"/>
    </row>
    <row r="37" spans="1:13" ht="20.100000000000001" customHeight="1" x14ac:dyDescent="0.25">
      <c r="A37" s="7">
        <v>35</v>
      </c>
      <c r="B37" s="4" t="str">
        <f>LISTA_STUDENTI[[#This Row],[Broj indeksa]]</f>
        <v>2018/2053</v>
      </c>
      <c r="C37" s="4" t="str">
        <f>VLOOKUP(Februar_2019[[#This Row],[Broj indeksa]],LISTA_STUDENTI[[Broj indeksa]:[tip studija]],2,FALSE)</f>
        <v>Jezdimirović</v>
      </c>
      <c r="D37" s="4" t="str">
        <f>VLOOKUP(Februar_2019[Broj indeksa],LISTA_STUDENTI[[Broj indeksa]:[tip studija]],3,FALSE)</f>
        <v>Tamara</v>
      </c>
      <c r="E37" s="4" t="str">
        <f>VLOOKUP(Februar_2019[[#This Row],[Broj indeksa]],LISTA_STUDENTI[[Broj indeksa]:[tip studija]],4,FALSE)</f>
        <v>osnovne strukovne studije</v>
      </c>
      <c r="F37" s="11"/>
      <c r="G37" s="11"/>
      <c r="H37" s="11"/>
      <c r="I37" s="11"/>
      <c r="J37" s="11"/>
      <c r="K37" s="11"/>
      <c r="L37" s="11"/>
      <c r="M37" s="13"/>
    </row>
    <row r="38" spans="1:13" ht="20.100000000000001" customHeight="1" x14ac:dyDescent="0.25">
      <c r="A38" s="7">
        <v>36</v>
      </c>
      <c r="B38" s="4" t="str">
        <f>LISTA_STUDENTI[[#This Row],[Broj indeksa]]</f>
        <v>2018/2037</v>
      </c>
      <c r="C38" s="4" t="str">
        <f>VLOOKUP(Februar_2019[[#This Row],[Broj indeksa]],LISTA_STUDENTI[[Broj indeksa]:[tip studija]],2,FALSE)</f>
        <v>Jekić</v>
      </c>
      <c r="D38" s="4" t="str">
        <f>VLOOKUP(Februar_2019[Broj indeksa],LISTA_STUDENTI[[Broj indeksa]:[tip studija]],3,FALSE)</f>
        <v>Uroš</v>
      </c>
      <c r="E38" s="4" t="str">
        <f>VLOOKUP(Februar_2019[[#This Row],[Broj indeksa]],LISTA_STUDENTI[[Broj indeksa]:[tip studija]],4,FALSE)</f>
        <v>osnovne strukovne studije</v>
      </c>
      <c r="F38" s="11"/>
      <c r="G38" s="11"/>
      <c r="H38" s="11"/>
      <c r="I38" s="11"/>
      <c r="J38" s="11"/>
      <c r="K38" s="11"/>
      <c r="L38" s="11"/>
      <c r="M38" s="13"/>
    </row>
    <row r="39" spans="1:13" ht="20.100000000000001" customHeight="1" x14ac:dyDescent="0.25">
      <c r="A39" s="7">
        <v>37</v>
      </c>
      <c r="B39" s="4" t="str">
        <f>LISTA_STUDENTI[[#This Row],[Broj indeksa]]</f>
        <v>2018/2017</v>
      </c>
      <c r="C39" s="4" t="str">
        <f>VLOOKUP(Februar_2019[[#This Row],[Broj indeksa]],LISTA_STUDENTI[[Broj indeksa]:[tip studija]],2,FALSE)</f>
        <v>Jovićević</v>
      </c>
      <c r="D39" s="4" t="str">
        <f>VLOOKUP(Februar_2019[Broj indeksa],LISTA_STUDENTI[[Broj indeksa]:[tip studija]],3,FALSE)</f>
        <v>Tara</v>
      </c>
      <c r="E39" s="4" t="str">
        <f>VLOOKUP(Februar_2019[[#This Row],[Broj indeksa]],LISTA_STUDENTI[[Broj indeksa]:[tip studija]],4,FALSE)</f>
        <v>osnovne strukovne studije</v>
      </c>
      <c r="F39" s="11"/>
      <c r="G39" s="11"/>
      <c r="H39" s="11"/>
      <c r="I39" s="11"/>
      <c r="J39" s="11"/>
      <c r="K39" s="11"/>
      <c r="L39" s="11"/>
      <c r="M39" s="13"/>
    </row>
    <row r="40" spans="1:13" ht="20.100000000000001" customHeight="1" x14ac:dyDescent="0.25">
      <c r="A40" s="7">
        <v>38</v>
      </c>
      <c r="B40" s="4" t="str">
        <f>LISTA_STUDENTI[[#This Row],[Broj indeksa]]</f>
        <v>2018/2019</v>
      </c>
      <c r="C40" s="4" t="str">
        <f>VLOOKUP(Februar_2019[[#This Row],[Broj indeksa]],LISTA_STUDENTI[[Broj indeksa]:[tip studija]],2,FALSE)</f>
        <v>Jovičić</v>
      </c>
      <c r="D40" s="4" t="str">
        <f>VLOOKUP(Februar_2019[Broj indeksa],LISTA_STUDENTI[[Broj indeksa]:[tip studija]],3,FALSE)</f>
        <v>Marko</v>
      </c>
      <c r="E40" s="4" t="str">
        <f>VLOOKUP(Februar_2019[[#This Row],[Broj indeksa]],LISTA_STUDENTI[[Broj indeksa]:[tip studija]],4,FALSE)</f>
        <v>osnovne strukovne studije</v>
      </c>
      <c r="F40" s="11"/>
      <c r="G40" s="11"/>
      <c r="H40" s="11"/>
      <c r="I40" s="11"/>
      <c r="J40" s="11"/>
      <c r="K40" s="11"/>
      <c r="L40" s="11"/>
      <c r="M40" s="13"/>
    </row>
    <row r="41" spans="1:13" ht="20.100000000000001" customHeight="1" x14ac:dyDescent="0.25">
      <c r="A41" s="7">
        <v>39</v>
      </c>
      <c r="B41" s="4" t="str">
        <f>LISTA_STUDENTI[[#This Row],[Broj indeksa]]</f>
        <v>2015/2526</v>
      </c>
      <c r="C41" s="4" t="str">
        <f>VLOOKUP(Februar_2019[[#This Row],[Broj indeksa]],LISTA_STUDENTI[[Broj indeksa]:[tip studija]],2,FALSE)</f>
        <v>Jokić</v>
      </c>
      <c r="D41" s="4" t="str">
        <f>VLOOKUP(Februar_2019[Broj indeksa],LISTA_STUDENTI[[Broj indeksa]:[tip studija]],3,FALSE)</f>
        <v>Nemanja</v>
      </c>
      <c r="E41" s="4" t="str">
        <f>VLOOKUP(Februar_2019[[#This Row],[Broj indeksa]],LISTA_STUDENTI[[Broj indeksa]:[tip studija]],4,FALSE)</f>
        <v>osnovne strukovne studije</v>
      </c>
      <c r="F41" s="11"/>
      <c r="G41" s="11"/>
      <c r="H41" s="11"/>
      <c r="I41" s="11"/>
      <c r="J41" s="11"/>
      <c r="K41" s="11"/>
      <c r="L41" s="11"/>
      <c r="M41" s="13"/>
    </row>
    <row r="42" spans="1:13" ht="20.100000000000001" customHeight="1" x14ac:dyDescent="0.25">
      <c r="A42" s="7">
        <v>40</v>
      </c>
      <c r="B42" s="4" t="str">
        <f>LISTA_STUDENTI[[#This Row],[Broj indeksa]]</f>
        <v>2018/2011</v>
      </c>
      <c r="C42" s="4" t="str">
        <f>VLOOKUP(Februar_2019[[#This Row],[Broj indeksa]],LISTA_STUDENTI[[Broj indeksa]:[tip studija]],2,FALSE)</f>
        <v>Kaitović</v>
      </c>
      <c r="D42" s="4" t="str">
        <f>VLOOKUP(Februar_2019[Broj indeksa],LISTA_STUDENTI[[Broj indeksa]:[tip studija]],3,FALSE)</f>
        <v>Tamara</v>
      </c>
      <c r="E42" s="4" t="str">
        <f>VLOOKUP(Februar_2019[[#This Row],[Broj indeksa]],LISTA_STUDENTI[[Broj indeksa]:[tip studija]],4,FALSE)</f>
        <v>osnovne strukovne studije</v>
      </c>
      <c r="F42" s="11"/>
      <c r="G42" s="11"/>
      <c r="H42" s="11"/>
      <c r="I42" s="11"/>
      <c r="J42" s="11"/>
      <c r="K42" s="11"/>
      <c r="L42" s="11"/>
      <c r="M42" s="13"/>
    </row>
    <row r="43" spans="1:13" ht="20.100000000000001" customHeight="1" x14ac:dyDescent="0.25">
      <c r="A43" s="7">
        <v>41</v>
      </c>
      <c r="B43" s="4" t="str">
        <f>LISTA_STUDENTI[[#This Row],[Broj indeksa]]</f>
        <v>2018/2050</v>
      </c>
      <c r="C43" s="4" t="str">
        <f>VLOOKUP(Februar_2019[[#This Row],[Broj indeksa]],LISTA_STUDENTI[[Broj indeksa]:[tip studija]],2,FALSE)</f>
        <v>Knežević</v>
      </c>
      <c r="D43" s="4" t="str">
        <f>VLOOKUP(Februar_2019[Broj indeksa],LISTA_STUDENTI[[Broj indeksa]:[tip studija]],3,FALSE)</f>
        <v>Stefan</v>
      </c>
      <c r="E43" s="4" t="str">
        <f>VLOOKUP(Februar_2019[[#This Row],[Broj indeksa]],LISTA_STUDENTI[[Broj indeksa]:[tip studija]],4,FALSE)</f>
        <v>osnovne strukovne studije</v>
      </c>
      <c r="F43" s="11"/>
      <c r="G43" s="11"/>
      <c r="H43" s="11"/>
      <c r="I43" s="11"/>
      <c r="J43" s="11"/>
      <c r="K43" s="11"/>
      <c r="L43" s="11"/>
      <c r="M43" s="13"/>
    </row>
    <row r="44" spans="1:13" ht="20.100000000000001" customHeight="1" x14ac:dyDescent="0.25">
      <c r="A44" s="7">
        <v>42</v>
      </c>
      <c r="B44" s="4" t="str">
        <f>LISTA_STUDENTI[[#This Row],[Broj indeksa]]</f>
        <v>2018/2064</v>
      </c>
      <c r="C44" s="4" t="str">
        <f>VLOOKUP(Februar_2019[[#This Row],[Broj indeksa]],LISTA_STUDENTI[[Broj indeksa]:[tip studija]],2,FALSE)</f>
        <v>Kovačević</v>
      </c>
      <c r="D44" s="4" t="str">
        <f>VLOOKUP(Februar_2019[Broj indeksa],LISTA_STUDENTI[[Broj indeksa]:[tip studija]],3,FALSE)</f>
        <v>Danilo</v>
      </c>
      <c r="E44" s="4" t="str">
        <f>VLOOKUP(Februar_2019[[#This Row],[Broj indeksa]],LISTA_STUDENTI[[Broj indeksa]:[tip studija]],4,FALSE)</f>
        <v>osnovne strukovne studije</v>
      </c>
      <c r="F44" s="11"/>
      <c r="G44" s="11"/>
      <c r="H44" s="11"/>
      <c r="I44" s="11"/>
      <c r="J44" s="11"/>
      <c r="K44" s="11"/>
      <c r="L44" s="11"/>
      <c r="M44" s="13"/>
    </row>
    <row r="45" spans="1:13" ht="20.100000000000001" customHeight="1" x14ac:dyDescent="0.25">
      <c r="A45" s="7">
        <v>43</v>
      </c>
      <c r="B45" s="4" t="str">
        <f>LISTA_STUDENTI[[#This Row],[Broj indeksa]]</f>
        <v>2018/2009</v>
      </c>
      <c r="C45" s="4" t="str">
        <f>VLOOKUP(Februar_2019[[#This Row],[Broj indeksa]],LISTA_STUDENTI[[Broj indeksa]:[tip studija]],2,FALSE)</f>
        <v>Kostić</v>
      </c>
      <c r="D45" s="4" t="str">
        <f>VLOOKUP(Februar_2019[Broj indeksa],LISTA_STUDENTI[[Broj indeksa]:[tip studija]],3,FALSE)</f>
        <v>Dušan</v>
      </c>
      <c r="E45" s="4" t="str">
        <f>VLOOKUP(Februar_2019[[#This Row],[Broj indeksa]],LISTA_STUDENTI[[Broj indeksa]:[tip studija]],4,FALSE)</f>
        <v>osnovne strukovne studije</v>
      </c>
      <c r="F45" s="11"/>
      <c r="G45" s="11"/>
      <c r="H45" s="11"/>
      <c r="I45" s="11"/>
      <c r="J45" s="11"/>
      <c r="K45" s="11"/>
      <c r="L45" s="11"/>
      <c r="M45" s="13"/>
    </row>
    <row r="46" spans="1:13" ht="20.100000000000001" customHeight="1" x14ac:dyDescent="0.25">
      <c r="A46" s="7">
        <v>44</v>
      </c>
      <c r="B46" s="4" t="str">
        <f>LISTA_STUDENTI[[#This Row],[Broj indeksa]]</f>
        <v>2018/2044</v>
      </c>
      <c r="C46" s="4" t="str">
        <f>VLOOKUP(Februar_2019[[#This Row],[Broj indeksa]],LISTA_STUDENTI[[Broj indeksa]:[tip studija]],2,FALSE)</f>
        <v>Kuburović</v>
      </c>
      <c r="D46" s="4" t="str">
        <f>VLOOKUP(Februar_2019[Broj indeksa],LISTA_STUDENTI[[Broj indeksa]:[tip studija]],3,FALSE)</f>
        <v>Andreja</v>
      </c>
      <c r="E46" s="4" t="str">
        <f>VLOOKUP(Februar_2019[[#This Row],[Broj indeksa]],LISTA_STUDENTI[[Broj indeksa]:[tip studija]],4,FALSE)</f>
        <v>osnovne strukovne studije</v>
      </c>
      <c r="F46" s="11"/>
      <c r="G46" s="11"/>
      <c r="H46" s="11"/>
      <c r="I46" s="11"/>
      <c r="J46" s="11"/>
      <c r="K46" s="11"/>
      <c r="L46" s="11"/>
      <c r="M46" s="13"/>
    </row>
    <row r="47" spans="1:13" ht="20.100000000000001" customHeight="1" x14ac:dyDescent="0.25">
      <c r="A47" s="7">
        <v>45</v>
      </c>
      <c r="B47" s="4" t="str">
        <f>LISTA_STUDENTI[[#This Row],[Broj indeksa]]</f>
        <v>2018/2052</v>
      </c>
      <c r="C47" s="4" t="str">
        <f>VLOOKUP(Februar_2019[[#This Row],[Broj indeksa]],LISTA_STUDENTI[[Broj indeksa]:[tip studija]],2,FALSE)</f>
        <v>Kučinar</v>
      </c>
      <c r="D47" s="4" t="str">
        <f>VLOOKUP(Februar_2019[Broj indeksa],LISTA_STUDENTI[[Broj indeksa]:[tip studija]],3,FALSE)</f>
        <v>Lazar</v>
      </c>
      <c r="E47" s="4" t="str">
        <f>VLOOKUP(Februar_2019[[#This Row],[Broj indeksa]],LISTA_STUDENTI[[Broj indeksa]:[tip studija]],4,FALSE)</f>
        <v>osnovne strukovne studije</v>
      </c>
      <c r="F47" s="11"/>
      <c r="G47" s="11"/>
      <c r="H47" s="11"/>
      <c r="I47" s="11"/>
      <c r="J47" s="11"/>
      <c r="K47" s="11"/>
      <c r="L47" s="11"/>
      <c r="M47" s="13"/>
    </row>
    <row r="48" spans="1:13" ht="20.100000000000001" customHeight="1" x14ac:dyDescent="0.25">
      <c r="A48" s="7">
        <v>46</v>
      </c>
      <c r="B48" s="4" t="str">
        <f>LISTA_STUDENTI[[#This Row],[Broj indeksa]]</f>
        <v>2018/2042</v>
      </c>
      <c r="C48" s="4" t="str">
        <f>VLOOKUP(Februar_2019[[#This Row],[Broj indeksa]],LISTA_STUDENTI[[Broj indeksa]:[tip studija]],2,FALSE)</f>
        <v>Lončar</v>
      </c>
      <c r="D48" s="4" t="str">
        <f>VLOOKUP(Februar_2019[Broj indeksa],LISTA_STUDENTI[[Broj indeksa]:[tip studija]],3,FALSE)</f>
        <v>Luka</v>
      </c>
      <c r="E48" s="4" t="str">
        <f>VLOOKUP(Februar_2019[[#This Row],[Broj indeksa]],LISTA_STUDENTI[[Broj indeksa]:[tip studija]],4,FALSE)</f>
        <v>osnovne strukovne studije</v>
      </c>
      <c r="F48" s="11"/>
      <c r="G48" s="11"/>
      <c r="H48" s="11"/>
      <c r="I48" s="11"/>
      <c r="J48" s="11"/>
      <c r="K48" s="11"/>
      <c r="L48" s="11"/>
      <c r="M48" s="13"/>
    </row>
    <row r="49" spans="1:13" ht="20.100000000000001" customHeight="1" x14ac:dyDescent="0.25">
      <c r="A49" s="7">
        <v>47</v>
      </c>
      <c r="B49" s="4" t="str">
        <f>LISTA_STUDENTI[[#This Row],[Broj indeksa]]</f>
        <v>2017/2033</v>
      </c>
      <c r="C49" s="4" t="str">
        <f>VLOOKUP(Februar_2019[[#This Row],[Broj indeksa]],LISTA_STUDENTI[[Broj indeksa]:[tip studija]],2,FALSE)</f>
        <v>Majstorović</v>
      </c>
      <c r="D49" s="4" t="str">
        <f>VLOOKUP(Februar_2019[Broj indeksa],LISTA_STUDENTI[[Broj indeksa]:[tip studija]],3,FALSE)</f>
        <v>Miloš</v>
      </c>
      <c r="E49" s="4" t="str">
        <f>VLOOKUP(Februar_2019[[#This Row],[Broj indeksa]],LISTA_STUDENTI[[Broj indeksa]:[tip studija]],4,FALSE)</f>
        <v>osnovne strukovne studije</v>
      </c>
      <c r="F49" s="11"/>
      <c r="G49" s="11"/>
      <c r="H49" s="11"/>
      <c r="I49" s="11"/>
      <c r="J49" s="11"/>
      <c r="K49" s="11"/>
      <c r="L49" s="11"/>
      <c r="M49" s="13"/>
    </row>
    <row r="50" spans="1:13" ht="20.100000000000001" customHeight="1" x14ac:dyDescent="0.25">
      <c r="A50" s="7">
        <v>48</v>
      </c>
      <c r="B50" s="4" t="str">
        <f>LISTA_STUDENTI[[#This Row],[Broj indeksa]]</f>
        <v>2018/2054</v>
      </c>
      <c r="C50" s="4" t="str">
        <f>VLOOKUP(Februar_2019[[#This Row],[Broj indeksa]],LISTA_STUDENTI[[Broj indeksa]:[tip studija]],2,FALSE)</f>
        <v>Maksimović</v>
      </c>
      <c r="D50" s="4" t="str">
        <f>VLOOKUP(Februar_2019[Broj indeksa],LISTA_STUDENTI[[Broj indeksa]:[tip studija]],3,FALSE)</f>
        <v>Andrea</v>
      </c>
      <c r="E50" s="4" t="str">
        <f>VLOOKUP(Februar_2019[[#This Row],[Broj indeksa]],LISTA_STUDENTI[[Broj indeksa]:[tip studija]],4,FALSE)</f>
        <v>osnovne strukovne studije</v>
      </c>
      <c r="F50" s="11"/>
      <c r="G50" s="11"/>
      <c r="H50" s="11"/>
      <c r="I50" s="11"/>
      <c r="J50" s="11"/>
      <c r="K50" s="11"/>
      <c r="L50" s="11"/>
      <c r="M50" s="13"/>
    </row>
    <row r="51" spans="1:13" ht="20.100000000000001" customHeight="1" x14ac:dyDescent="0.25">
      <c r="A51" s="7">
        <v>49</v>
      </c>
      <c r="B51" s="4" t="str">
        <f>LISTA_STUDENTI[[#This Row],[Broj indeksa]]</f>
        <v>2018/2056</v>
      </c>
      <c r="C51" s="4" t="str">
        <f>VLOOKUP(Februar_2019[[#This Row],[Broj indeksa]],LISTA_STUDENTI[[Broj indeksa]:[tip studija]],2,FALSE)</f>
        <v>Mandić</v>
      </c>
      <c r="D51" s="4" t="str">
        <f>VLOOKUP(Februar_2019[Broj indeksa],LISTA_STUDENTI[[Broj indeksa]:[tip studija]],3,FALSE)</f>
        <v>Marija</v>
      </c>
      <c r="E51" s="4" t="str">
        <f>VLOOKUP(Februar_2019[[#This Row],[Broj indeksa]],LISTA_STUDENTI[[Broj indeksa]:[tip studija]],4,FALSE)</f>
        <v>osnovne strukovne studije</v>
      </c>
      <c r="F51" s="11"/>
      <c r="G51" s="11"/>
      <c r="H51" s="11"/>
      <c r="I51" s="11"/>
      <c r="J51" s="11"/>
      <c r="K51" s="11"/>
      <c r="L51" s="11"/>
      <c r="M51" s="13"/>
    </row>
    <row r="52" spans="1:13" ht="20.100000000000001" customHeight="1" x14ac:dyDescent="0.25">
      <c r="A52" s="7">
        <v>50</v>
      </c>
      <c r="B52" s="4" t="str">
        <f>LISTA_STUDENTI[[#This Row],[Broj indeksa]]</f>
        <v>2018/2066</v>
      </c>
      <c r="C52" s="4" t="str">
        <f>VLOOKUP(Februar_2019[[#This Row],[Broj indeksa]],LISTA_STUDENTI[[Broj indeksa]:[tip studija]],2,FALSE)</f>
        <v>Marković</v>
      </c>
      <c r="D52" s="4" t="str">
        <f>VLOOKUP(Februar_2019[Broj indeksa],LISTA_STUDENTI[[Broj indeksa]:[tip studija]],3,FALSE)</f>
        <v>Katarina</v>
      </c>
      <c r="E52" s="4" t="str">
        <f>VLOOKUP(Februar_2019[[#This Row],[Broj indeksa]],LISTA_STUDENTI[[Broj indeksa]:[tip studija]],4,FALSE)</f>
        <v>osnovne strukovne studije</v>
      </c>
      <c r="F52" s="11"/>
      <c r="G52" s="11"/>
      <c r="H52" s="11"/>
      <c r="I52" s="11"/>
      <c r="J52" s="11"/>
      <c r="K52" s="11"/>
      <c r="L52" s="11"/>
      <c r="M52" s="13"/>
    </row>
    <row r="53" spans="1:13" ht="20.100000000000001" customHeight="1" x14ac:dyDescent="0.25">
      <c r="A53" s="7">
        <v>51</v>
      </c>
      <c r="B53" s="4" t="str">
        <f>LISTA_STUDENTI[[#This Row],[Broj indeksa]]</f>
        <v>2018/2048</v>
      </c>
      <c r="C53" s="4" t="str">
        <f>VLOOKUP(Februar_2019[[#This Row],[Broj indeksa]],LISTA_STUDENTI[[Broj indeksa]:[tip studija]],2,FALSE)</f>
        <v>Maćešić</v>
      </c>
      <c r="D53" s="4" t="str">
        <f>VLOOKUP(Februar_2019[Broj indeksa],LISTA_STUDENTI[[Broj indeksa]:[tip studija]],3,FALSE)</f>
        <v>Srđan</v>
      </c>
      <c r="E53" s="4" t="str">
        <f>VLOOKUP(Februar_2019[[#This Row],[Broj indeksa]],LISTA_STUDENTI[[Broj indeksa]:[tip studija]],4,FALSE)</f>
        <v>osnovne strukovne studije</v>
      </c>
      <c r="F53" s="11"/>
      <c r="G53" s="11"/>
      <c r="H53" s="11"/>
      <c r="I53" s="11"/>
      <c r="J53" s="11"/>
      <c r="K53" s="11"/>
      <c r="L53" s="11"/>
      <c r="M53" s="13"/>
    </row>
    <row r="54" spans="1:13" ht="20.100000000000001" customHeight="1" x14ac:dyDescent="0.25">
      <c r="A54" s="7">
        <v>52</v>
      </c>
      <c r="B54" s="4" t="str">
        <f>LISTA_STUDENTI[[#This Row],[Broj indeksa]]</f>
        <v>2018/2004</v>
      </c>
      <c r="C54" s="4" t="str">
        <f>VLOOKUP(Februar_2019[[#This Row],[Broj indeksa]],LISTA_STUDENTI[[Broj indeksa]:[tip studija]],2,FALSE)</f>
        <v>Mijatović</v>
      </c>
      <c r="D54" s="4" t="str">
        <f>VLOOKUP(Februar_2019[Broj indeksa],LISTA_STUDENTI[[Broj indeksa]:[tip studija]],3,FALSE)</f>
        <v>Bojan</v>
      </c>
      <c r="E54" s="4" t="str">
        <f>VLOOKUP(Februar_2019[[#This Row],[Broj indeksa]],LISTA_STUDENTI[[Broj indeksa]:[tip studija]],4,FALSE)</f>
        <v>osnovne strukovne studije</v>
      </c>
      <c r="F54" s="11"/>
      <c r="G54" s="11"/>
      <c r="H54" s="11"/>
      <c r="I54" s="11"/>
      <c r="J54" s="11"/>
      <c r="K54" s="11"/>
      <c r="L54" s="11"/>
      <c r="M54" s="13"/>
    </row>
    <row r="55" spans="1:13" ht="20.100000000000001" customHeight="1" x14ac:dyDescent="0.25">
      <c r="A55" s="7">
        <v>53</v>
      </c>
      <c r="B55" s="4" t="str">
        <f>LISTA_STUDENTI[[#This Row],[Broj indeksa]]</f>
        <v>2018/2062</v>
      </c>
      <c r="C55" s="4" t="str">
        <f>VLOOKUP(Februar_2019[[#This Row],[Broj indeksa]],LISTA_STUDENTI[[Broj indeksa]:[tip studija]],2,FALSE)</f>
        <v>Milivojević</v>
      </c>
      <c r="D55" s="4" t="str">
        <f>VLOOKUP(Februar_2019[Broj indeksa],LISTA_STUDENTI[[Broj indeksa]:[tip studija]],3,FALSE)</f>
        <v>Petar</v>
      </c>
      <c r="E55" s="4" t="str">
        <f>VLOOKUP(Februar_2019[[#This Row],[Broj indeksa]],LISTA_STUDENTI[[Broj indeksa]:[tip studija]],4,FALSE)</f>
        <v>osnovne strukovne studije</v>
      </c>
      <c r="F55" s="11"/>
      <c r="G55" s="11"/>
      <c r="H55" s="11"/>
      <c r="I55" s="11"/>
      <c r="J55" s="11"/>
      <c r="K55" s="11"/>
      <c r="L55" s="11"/>
      <c r="M55" s="13"/>
    </row>
    <row r="56" spans="1:13" ht="20.100000000000001" customHeight="1" x14ac:dyDescent="0.25">
      <c r="A56" s="7">
        <v>54</v>
      </c>
      <c r="B56" s="4" t="str">
        <f>LISTA_STUDENTI[[#This Row],[Broj indeksa]]</f>
        <v>2018/2512</v>
      </c>
      <c r="C56" s="4" t="str">
        <f>VLOOKUP(Februar_2019[[#This Row],[Broj indeksa]],LISTA_STUDENTI[[Broj indeksa]:[tip studija]],2,FALSE)</f>
        <v>Milošević</v>
      </c>
      <c r="D56" s="4" t="str">
        <f>VLOOKUP(Februar_2019[Broj indeksa],LISTA_STUDENTI[[Broj indeksa]:[tip studija]],3,FALSE)</f>
        <v>Irena</v>
      </c>
      <c r="E56" s="4" t="str">
        <f>VLOOKUP(Februar_2019[[#This Row],[Broj indeksa]],LISTA_STUDENTI[[Broj indeksa]:[tip studija]],4,FALSE)</f>
        <v>osnovne strukovne studije</v>
      </c>
      <c r="F56" s="11"/>
      <c r="G56" s="11"/>
      <c r="H56" s="11"/>
      <c r="I56" s="11"/>
      <c r="J56" s="11"/>
      <c r="K56" s="11"/>
      <c r="L56" s="11"/>
      <c r="M56" s="13"/>
    </row>
    <row r="57" spans="1:13" ht="20.100000000000001" customHeight="1" x14ac:dyDescent="0.25">
      <c r="A57" s="7">
        <v>55</v>
      </c>
      <c r="B57" s="4" t="str">
        <f>LISTA_STUDENTI[[#This Row],[Broj indeksa]]</f>
        <v>2018/2034</v>
      </c>
      <c r="C57" s="4" t="str">
        <f>VLOOKUP(Februar_2019[[#This Row],[Broj indeksa]],LISTA_STUDENTI[[Broj indeksa]:[tip studija]],2,FALSE)</f>
        <v>Milošević</v>
      </c>
      <c r="D57" s="4" t="str">
        <f>VLOOKUP(Februar_2019[Broj indeksa],LISTA_STUDENTI[[Broj indeksa]:[tip studija]],3,FALSE)</f>
        <v>Strahinja</v>
      </c>
      <c r="E57" s="4" t="str">
        <f>VLOOKUP(Februar_2019[[#This Row],[Broj indeksa]],LISTA_STUDENTI[[Broj indeksa]:[tip studija]],4,FALSE)</f>
        <v>osnovne strukovne studije</v>
      </c>
      <c r="F57" s="11"/>
      <c r="G57" s="11"/>
      <c r="H57" s="11"/>
      <c r="I57" s="11"/>
      <c r="J57" s="11"/>
      <c r="K57" s="11"/>
      <c r="L57" s="11"/>
      <c r="M57" s="13"/>
    </row>
    <row r="58" spans="1:13" ht="20.100000000000001" customHeight="1" x14ac:dyDescent="0.25">
      <c r="A58" s="7">
        <v>56</v>
      </c>
      <c r="B58" s="4" t="str">
        <f>LISTA_STUDENTI[[#This Row],[Broj indeksa]]</f>
        <v>2018/2068</v>
      </c>
      <c r="C58" s="4" t="str">
        <f>VLOOKUP(Februar_2019[[#This Row],[Broj indeksa]],LISTA_STUDENTI[[Broj indeksa]:[tip studija]],2,FALSE)</f>
        <v>Milošević</v>
      </c>
      <c r="D58" s="4" t="str">
        <f>VLOOKUP(Februar_2019[Broj indeksa],LISTA_STUDENTI[[Broj indeksa]:[tip studija]],3,FALSE)</f>
        <v>Miloš</v>
      </c>
      <c r="E58" s="4" t="str">
        <f>VLOOKUP(Februar_2019[[#This Row],[Broj indeksa]],LISTA_STUDENTI[[Broj indeksa]:[tip studija]],4,FALSE)</f>
        <v>osnovne strukovne studije</v>
      </c>
      <c r="F58" s="11"/>
      <c r="G58" s="11"/>
      <c r="H58" s="11"/>
      <c r="I58" s="11"/>
      <c r="J58" s="11"/>
      <c r="K58" s="11"/>
      <c r="L58" s="11"/>
      <c r="M58" s="13"/>
    </row>
    <row r="59" spans="1:13" ht="20.100000000000001" customHeight="1" x14ac:dyDescent="0.25">
      <c r="A59" s="7">
        <v>57</v>
      </c>
      <c r="B59" s="4" t="str">
        <f>LISTA_STUDENTI[[#This Row],[Broj indeksa]]</f>
        <v>2018/2505</v>
      </c>
      <c r="C59" s="4" t="str">
        <f>VLOOKUP(Februar_2019[[#This Row],[Broj indeksa]],LISTA_STUDENTI[[Broj indeksa]:[tip studija]],2,FALSE)</f>
        <v>Mitrović</v>
      </c>
      <c r="D59" s="4" t="str">
        <f>VLOOKUP(Februar_2019[Broj indeksa],LISTA_STUDENTI[[Broj indeksa]:[tip studija]],3,FALSE)</f>
        <v>Dragan</v>
      </c>
      <c r="E59" s="4" t="str">
        <f>VLOOKUP(Februar_2019[[#This Row],[Broj indeksa]],LISTA_STUDENTI[[Broj indeksa]:[tip studija]],4,FALSE)</f>
        <v>osnovne strukovne studije</v>
      </c>
      <c r="F59" s="11"/>
      <c r="G59" s="11"/>
      <c r="H59" s="11"/>
      <c r="I59" s="11"/>
      <c r="J59" s="11"/>
      <c r="K59" s="11"/>
      <c r="L59" s="11"/>
      <c r="M59" s="13"/>
    </row>
    <row r="60" spans="1:13" ht="20.100000000000001" customHeight="1" x14ac:dyDescent="0.25">
      <c r="A60" s="7">
        <v>58</v>
      </c>
      <c r="B60" s="4" t="str">
        <f>LISTA_STUDENTI[[#This Row],[Broj indeksa]]</f>
        <v>2018/2046</v>
      </c>
      <c r="C60" s="4" t="str">
        <f>VLOOKUP(Februar_2019[[#This Row],[Broj indeksa]],LISTA_STUDENTI[[Broj indeksa]:[tip studija]],2,FALSE)</f>
        <v>Mlađenović</v>
      </c>
      <c r="D60" s="4" t="str">
        <f>VLOOKUP(Februar_2019[Broj indeksa],LISTA_STUDENTI[[Broj indeksa]:[tip studija]],3,FALSE)</f>
        <v>Natalija</v>
      </c>
      <c r="E60" s="4" t="str">
        <f>VLOOKUP(Februar_2019[[#This Row],[Broj indeksa]],LISTA_STUDENTI[[Broj indeksa]:[tip studija]],4,FALSE)</f>
        <v>osnovne strukovne studije</v>
      </c>
      <c r="F60" s="11"/>
      <c r="G60" s="11"/>
      <c r="H60" s="11"/>
      <c r="I60" s="11"/>
      <c r="J60" s="11"/>
      <c r="K60" s="11"/>
      <c r="L60" s="11"/>
      <c r="M60" s="13"/>
    </row>
    <row r="61" spans="1:13" ht="20.100000000000001" customHeight="1" x14ac:dyDescent="0.25">
      <c r="A61" s="7">
        <v>59</v>
      </c>
      <c r="B61" s="4" t="str">
        <f>LISTA_STUDENTI[[#This Row],[Broj indeksa]]</f>
        <v>2017/2042</v>
      </c>
      <c r="C61" s="4" t="str">
        <f>VLOOKUP(Februar_2019[[#This Row],[Broj indeksa]],LISTA_STUDENTI[[Broj indeksa]:[tip studija]],2,FALSE)</f>
        <v>Nešovanović</v>
      </c>
      <c r="D61" s="4" t="str">
        <f>VLOOKUP(Februar_2019[Broj indeksa],LISTA_STUDENTI[[Broj indeksa]:[tip studija]],3,FALSE)</f>
        <v>Đorđe</v>
      </c>
      <c r="E61" s="4" t="str">
        <f>VLOOKUP(Februar_2019[[#This Row],[Broj indeksa]],LISTA_STUDENTI[[Broj indeksa]:[tip studija]],4,FALSE)</f>
        <v>osnovne strukovne studije</v>
      </c>
      <c r="F61" s="11"/>
      <c r="G61" s="11"/>
      <c r="H61" s="11"/>
      <c r="I61" s="11"/>
      <c r="J61" s="11"/>
      <c r="K61" s="11"/>
      <c r="L61" s="11"/>
      <c r="M61" s="13"/>
    </row>
    <row r="62" spans="1:13" ht="20.100000000000001" customHeight="1" x14ac:dyDescent="0.25">
      <c r="A62" s="7">
        <v>60</v>
      </c>
      <c r="B62" s="4" t="str">
        <f>LISTA_STUDENTI[[#This Row],[Broj indeksa]]</f>
        <v>2018/2016</v>
      </c>
      <c r="C62" s="4" t="str">
        <f>VLOOKUP(Februar_2019[[#This Row],[Broj indeksa]],LISTA_STUDENTI[[Broj indeksa]:[tip studija]],2,FALSE)</f>
        <v>Nikolovski</v>
      </c>
      <c r="D62" s="4" t="str">
        <f>VLOOKUP(Februar_2019[Broj indeksa],LISTA_STUDENTI[[Broj indeksa]:[tip studija]],3,FALSE)</f>
        <v>Ilija</v>
      </c>
      <c r="E62" s="4" t="str">
        <f>VLOOKUP(Februar_2019[[#This Row],[Broj indeksa]],LISTA_STUDENTI[[Broj indeksa]:[tip studija]],4,FALSE)</f>
        <v>osnovne strukovne studije</v>
      </c>
      <c r="F62" s="11"/>
      <c r="G62" s="11"/>
      <c r="H62" s="11"/>
      <c r="I62" s="11"/>
      <c r="J62" s="11"/>
      <c r="K62" s="11"/>
      <c r="L62" s="11"/>
      <c r="M62" s="13"/>
    </row>
    <row r="63" spans="1:13" ht="20.100000000000001" customHeight="1" x14ac:dyDescent="0.25">
      <c r="A63" s="7">
        <v>61</v>
      </c>
      <c r="B63" s="4" t="str">
        <f>LISTA_STUDENTI[[#This Row],[Broj indeksa]]</f>
        <v>2018/2501</v>
      </c>
      <c r="C63" s="4" t="str">
        <f>VLOOKUP(Februar_2019[[#This Row],[Broj indeksa]],LISTA_STUDENTI[[Broj indeksa]:[tip studija]],2,FALSE)</f>
        <v>Novaković</v>
      </c>
      <c r="D63" s="4" t="str">
        <f>VLOOKUP(Februar_2019[Broj indeksa],LISTA_STUDENTI[[Broj indeksa]:[tip studija]],3,FALSE)</f>
        <v>Milena</v>
      </c>
      <c r="E63" s="4" t="str">
        <f>VLOOKUP(Februar_2019[[#This Row],[Broj indeksa]],LISTA_STUDENTI[[Broj indeksa]:[tip studija]],4,FALSE)</f>
        <v>osnovne strukovne studije</v>
      </c>
      <c r="F63" s="11"/>
      <c r="G63" s="11"/>
      <c r="H63" s="11"/>
      <c r="I63" s="11"/>
      <c r="J63" s="11"/>
      <c r="K63" s="11"/>
      <c r="L63" s="11"/>
      <c r="M63" s="13"/>
    </row>
    <row r="64" spans="1:13" ht="20.100000000000001" customHeight="1" x14ac:dyDescent="0.25">
      <c r="A64" s="7">
        <v>62</v>
      </c>
      <c r="B64" s="4" t="str">
        <f>LISTA_STUDENTI[[#This Row],[Broj indeksa]]</f>
        <v>2018/2028</v>
      </c>
      <c r="C64" s="4" t="str">
        <f>VLOOKUP(Februar_2019[[#This Row],[Broj indeksa]],LISTA_STUDENTI[[Broj indeksa]:[tip studija]],2,FALSE)</f>
        <v>Obradović</v>
      </c>
      <c r="D64" s="4" t="str">
        <f>VLOOKUP(Februar_2019[Broj indeksa],LISTA_STUDENTI[[Broj indeksa]:[tip studija]],3,FALSE)</f>
        <v>Marija</v>
      </c>
      <c r="E64" s="4" t="str">
        <f>VLOOKUP(Februar_2019[[#This Row],[Broj indeksa]],LISTA_STUDENTI[[Broj indeksa]:[tip studija]],4,FALSE)</f>
        <v>osnovne strukovne studije</v>
      </c>
      <c r="F64" s="11"/>
      <c r="G64" s="11"/>
      <c r="H64" s="11"/>
      <c r="I64" s="11"/>
      <c r="J64" s="11"/>
      <c r="K64" s="11"/>
      <c r="L64" s="11"/>
      <c r="M64" s="13"/>
    </row>
    <row r="65" spans="1:13" ht="20.100000000000001" customHeight="1" x14ac:dyDescent="0.25">
      <c r="A65" s="7">
        <v>63</v>
      </c>
      <c r="B65" s="4" t="str">
        <f>LISTA_STUDENTI[[#This Row],[Broj indeksa]]</f>
        <v>2018/2503</v>
      </c>
      <c r="C65" s="4" t="str">
        <f>VLOOKUP(Februar_2019[[#This Row],[Broj indeksa]],LISTA_STUDENTI[[Broj indeksa]:[tip studija]],2,FALSE)</f>
        <v>Ognjenović</v>
      </c>
      <c r="D65" s="4" t="str">
        <f>VLOOKUP(Februar_2019[Broj indeksa],LISTA_STUDENTI[[Broj indeksa]:[tip studija]],3,FALSE)</f>
        <v>Katarina</v>
      </c>
      <c r="E65" s="4" t="str">
        <f>VLOOKUP(Februar_2019[[#This Row],[Broj indeksa]],LISTA_STUDENTI[[Broj indeksa]:[tip studija]],4,FALSE)</f>
        <v>osnovne strukovne studije</v>
      </c>
      <c r="F65" s="11"/>
      <c r="G65" s="11"/>
      <c r="H65" s="11"/>
      <c r="I65" s="11"/>
      <c r="J65" s="11"/>
      <c r="K65" s="11"/>
      <c r="L65" s="11"/>
      <c r="M65" s="13"/>
    </row>
    <row r="66" spans="1:13" ht="20.100000000000001" customHeight="1" x14ac:dyDescent="0.25">
      <c r="A66" s="7">
        <v>64</v>
      </c>
      <c r="B66" s="4" t="str">
        <f>LISTA_STUDENTI[[#This Row],[Broj indeksa]]</f>
        <v>2018/2069</v>
      </c>
      <c r="C66" s="4" t="str">
        <f>VLOOKUP(Februar_2019[[#This Row],[Broj indeksa]],LISTA_STUDENTI[[Broj indeksa]:[tip studija]],2,FALSE)</f>
        <v>Ožegović</v>
      </c>
      <c r="D66" s="4" t="str">
        <f>VLOOKUP(Februar_2019[Broj indeksa],LISTA_STUDENTI[[Broj indeksa]:[tip studija]],3,FALSE)</f>
        <v>Milorad</v>
      </c>
      <c r="E66" s="4" t="str">
        <f>VLOOKUP(Februar_2019[[#This Row],[Broj indeksa]],LISTA_STUDENTI[[Broj indeksa]:[tip studija]],4,FALSE)</f>
        <v>osnovne strukovne studije</v>
      </c>
      <c r="F66" s="11"/>
      <c r="G66" s="11"/>
      <c r="H66" s="11"/>
      <c r="I66" s="11"/>
      <c r="J66" s="11"/>
      <c r="K66" s="11"/>
      <c r="L66" s="11"/>
      <c r="M66" s="13"/>
    </row>
    <row r="67" spans="1:13" ht="20.100000000000001" customHeight="1" x14ac:dyDescent="0.25">
      <c r="A67" s="7">
        <v>65</v>
      </c>
      <c r="B67" s="4" t="str">
        <f>LISTA_STUDENTI[[#This Row],[Broj indeksa]]</f>
        <v>2018/2032</v>
      </c>
      <c r="C67" s="4" t="str">
        <f>VLOOKUP(Februar_2019[[#This Row],[Broj indeksa]],LISTA_STUDENTI[[Broj indeksa]:[tip studija]],2,FALSE)</f>
        <v>Otović</v>
      </c>
      <c r="D67" s="4" t="str">
        <f>VLOOKUP(Februar_2019[Broj indeksa],LISTA_STUDENTI[[Broj indeksa]:[tip studija]],3,FALSE)</f>
        <v>David</v>
      </c>
      <c r="E67" s="4" t="str">
        <f>VLOOKUP(Februar_2019[[#This Row],[Broj indeksa]],LISTA_STUDENTI[[Broj indeksa]:[tip studija]],4,FALSE)</f>
        <v>osnovne strukovne studije</v>
      </c>
      <c r="F67" s="11"/>
      <c r="G67" s="11"/>
      <c r="H67" s="11"/>
      <c r="I67" s="11"/>
      <c r="J67" s="11"/>
      <c r="K67" s="11"/>
      <c r="L67" s="11"/>
      <c r="M67" s="13"/>
    </row>
    <row r="68" spans="1:13" ht="20.100000000000001" customHeight="1" x14ac:dyDescent="0.25">
      <c r="A68" s="7">
        <v>66</v>
      </c>
      <c r="B68" s="4" t="str">
        <f>LISTA_STUDENTI[[#This Row],[Broj indeksa]]</f>
        <v>2018/2039</v>
      </c>
      <c r="C68" s="4" t="str">
        <f>VLOOKUP(Februar_2019[[#This Row],[Broj indeksa]],LISTA_STUDENTI[[Broj indeksa]:[tip studija]],2,FALSE)</f>
        <v>Pantić</v>
      </c>
      <c r="D68" s="4" t="str">
        <f>VLOOKUP(Februar_2019[Broj indeksa],LISTA_STUDENTI[[Broj indeksa]:[tip studija]],3,FALSE)</f>
        <v>Viktor</v>
      </c>
      <c r="E68" s="4" t="str">
        <f>VLOOKUP(Februar_2019[[#This Row],[Broj indeksa]],LISTA_STUDENTI[[Broj indeksa]:[tip studija]],4,FALSE)</f>
        <v>osnovne strukovne studije</v>
      </c>
      <c r="F68" s="11"/>
      <c r="G68" s="11"/>
      <c r="H68" s="11"/>
      <c r="I68" s="11"/>
      <c r="J68" s="11"/>
      <c r="K68" s="11"/>
      <c r="L68" s="11"/>
      <c r="M68" s="13"/>
    </row>
    <row r="69" spans="1:13" ht="20.100000000000001" customHeight="1" x14ac:dyDescent="0.25">
      <c r="A69" s="7">
        <v>67</v>
      </c>
      <c r="B69" s="4" t="str">
        <f>LISTA_STUDENTI[[#This Row],[Broj indeksa]]</f>
        <v>2018/2023</v>
      </c>
      <c r="C69" s="4" t="str">
        <f>VLOOKUP(Februar_2019[[#This Row],[Broj indeksa]],LISTA_STUDENTI[[Broj indeksa]:[tip studija]],2,FALSE)</f>
        <v>Petković</v>
      </c>
      <c r="D69" s="4" t="str">
        <f>VLOOKUP(Februar_2019[Broj indeksa],LISTA_STUDENTI[[Broj indeksa]:[tip studija]],3,FALSE)</f>
        <v>Zoran</v>
      </c>
      <c r="E69" s="4" t="str">
        <f>VLOOKUP(Februar_2019[[#This Row],[Broj indeksa]],LISTA_STUDENTI[[Broj indeksa]:[tip studija]],4,FALSE)</f>
        <v>osnovne strukovne studije</v>
      </c>
      <c r="F69" s="11"/>
      <c r="G69" s="11"/>
      <c r="H69" s="11"/>
      <c r="I69" s="11"/>
      <c r="J69" s="11"/>
      <c r="K69" s="11"/>
      <c r="L69" s="11"/>
      <c r="M69" s="13"/>
    </row>
    <row r="70" spans="1:13" ht="20.100000000000001" customHeight="1" x14ac:dyDescent="0.25">
      <c r="A70" s="7">
        <v>68</v>
      </c>
      <c r="B70" s="4" t="str">
        <f>LISTA_STUDENTI[[#This Row],[Broj indeksa]]</f>
        <v>2016/2514</v>
      </c>
      <c r="C70" s="4" t="str">
        <f>VLOOKUP(Februar_2019[[#This Row],[Broj indeksa]],LISTA_STUDENTI[[Broj indeksa]:[tip studija]],2,FALSE)</f>
        <v>Petrović</v>
      </c>
      <c r="D70" s="4" t="str">
        <f>VLOOKUP(Februar_2019[Broj indeksa],LISTA_STUDENTI[[Broj indeksa]:[tip studija]],3,FALSE)</f>
        <v>Aleksandra</v>
      </c>
      <c r="E70" s="4" t="str">
        <f>VLOOKUP(Februar_2019[[#This Row],[Broj indeksa]],LISTA_STUDENTI[[Broj indeksa]:[tip studija]],4,FALSE)</f>
        <v>osnovne strukovne studije</v>
      </c>
      <c r="F70" s="11"/>
      <c r="G70" s="11"/>
      <c r="H70" s="11"/>
      <c r="I70" s="11"/>
      <c r="J70" s="11"/>
      <c r="K70" s="11"/>
      <c r="L70" s="11"/>
      <c r="M70" s="13"/>
    </row>
    <row r="71" spans="1:13" ht="20.100000000000001" customHeight="1" x14ac:dyDescent="0.25">
      <c r="A71" s="7">
        <v>69</v>
      </c>
      <c r="B71" s="4" t="str">
        <f>LISTA_STUDENTI[[#This Row],[Broj indeksa]]</f>
        <v>2018/2506</v>
      </c>
      <c r="C71" s="4" t="str">
        <f>VLOOKUP(Februar_2019[[#This Row],[Broj indeksa]],LISTA_STUDENTI[[Broj indeksa]:[tip studija]],2,FALSE)</f>
        <v>Petrović</v>
      </c>
      <c r="D71" s="4" t="str">
        <f>VLOOKUP(Februar_2019[Broj indeksa],LISTA_STUDENTI[[Broj indeksa]:[tip studija]],3,FALSE)</f>
        <v>Mirela</v>
      </c>
      <c r="E71" s="4" t="str">
        <f>VLOOKUP(Februar_2019[[#This Row],[Broj indeksa]],LISTA_STUDENTI[[Broj indeksa]:[tip studija]],4,FALSE)</f>
        <v>osnovne strukovne studije</v>
      </c>
      <c r="F71" s="11"/>
      <c r="G71" s="11"/>
      <c r="H71" s="11"/>
      <c r="I71" s="11"/>
      <c r="J71" s="11"/>
      <c r="K71" s="11"/>
      <c r="L71" s="11"/>
      <c r="M71" s="13"/>
    </row>
    <row r="72" spans="1:13" ht="20.100000000000001" customHeight="1" x14ac:dyDescent="0.25">
      <c r="A72" s="7">
        <v>70</v>
      </c>
      <c r="B72" s="4" t="str">
        <f>LISTA_STUDENTI[[#This Row],[Broj indeksa]]</f>
        <v>2017/2034</v>
      </c>
      <c r="C72" s="4" t="str">
        <f>VLOOKUP(Februar_2019[[#This Row],[Broj indeksa]],LISTA_STUDENTI[[Broj indeksa]:[tip studija]],2,FALSE)</f>
        <v>Petrović</v>
      </c>
      <c r="D72" s="4" t="str">
        <f>VLOOKUP(Februar_2019[Broj indeksa],LISTA_STUDENTI[[Broj indeksa]:[tip studija]],3,FALSE)</f>
        <v>Jovan</v>
      </c>
      <c r="E72" s="4" t="str">
        <f>VLOOKUP(Februar_2019[[#This Row],[Broj indeksa]],LISTA_STUDENTI[[Broj indeksa]:[tip studija]],4,FALSE)</f>
        <v>osnovne strukovne studije</v>
      </c>
      <c r="F72" s="11"/>
      <c r="G72" s="11"/>
      <c r="H72" s="11"/>
      <c r="I72" s="11"/>
      <c r="J72" s="11"/>
      <c r="K72" s="11"/>
      <c r="L72" s="11"/>
      <c r="M72" s="13"/>
    </row>
    <row r="73" spans="1:13" ht="20.100000000000001" customHeight="1" x14ac:dyDescent="0.25">
      <c r="A73" s="7">
        <v>71</v>
      </c>
      <c r="B73" s="4" t="str">
        <f>LISTA_STUDENTI[[#This Row],[Broj indeksa]]</f>
        <v>2018/2010</v>
      </c>
      <c r="C73" s="4" t="str">
        <f>VLOOKUP(Februar_2019[[#This Row],[Broj indeksa]],LISTA_STUDENTI[[Broj indeksa]:[tip studija]],2,FALSE)</f>
        <v>Petrović</v>
      </c>
      <c r="D73" s="4" t="str">
        <f>VLOOKUP(Februar_2019[Broj indeksa],LISTA_STUDENTI[[Broj indeksa]:[tip studija]],3,FALSE)</f>
        <v>Veljko</v>
      </c>
      <c r="E73" s="4" t="str">
        <f>VLOOKUP(Februar_2019[[#This Row],[Broj indeksa]],LISTA_STUDENTI[[Broj indeksa]:[tip studija]],4,FALSE)</f>
        <v>osnovne strukovne studije</v>
      </c>
      <c r="F73" s="11"/>
      <c r="G73" s="11"/>
      <c r="H73" s="11"/>
      <c r="I73" s="11"/>
      <c r="J73" s="11"/>
      <c r="K73" s="11"/>
      <c r="L73" s="11"/>
      <c r="M73" s="13"/>
    </row>
    <row r="74" spans="1:13" ht="20.100000000000001" customHeight="1" x14ac:dyDescent="0.25">
      <c r="A74" s="7">
        <v>72</v>
      </c>
      <c r="B74" s="4" t="str">
        <f>LISTA_STUDENTI[[#This Row],[Broj indeksa]]</f>
        <v>2018/2504</v>
      </c>
      <c r="C74" s="4" t="str">
        <f>VLOOKUP(Februar_2019[[#This Row],[Broj indeksa]],LISTA_STUDENTI[[Broj indeksa]:[tip studija]],2,FALSE)</f>
        <v>Prelić</v>
      </c>
      <c r="D74" s="4" t="str">
        <f>VLOOKUP(Februar_2019[Broj indeksa],LISTA_STUDENTI[[Broj indeksa]:[tip studija]],3,FALSE)</f>
        <v>Gordana</v>
      </c>
      <c r="E74" s="4" t="str">
        <f>VLOOKUP(Februar_2019[[#This Row],[Broj indeksa]],LISTA_STUDENTI[[Broj indeksa]:[tip studija]],4,FALSE)</f>
        <v>osnovne strukovne studije</v>
      </c>
      <c r="F74" s="11"/>
      <c r="G74" s="11"/>
      <c r="H74" s="11"/>
      <c r="I74" s="11"/>
      <c r="J74" s="11"/>
      <c r="K74" s="11"/>
      <c r="L74" s="11"/>
      <c r="M74" s="13"/>
    </row>
    <row r="75" spans="1:13" ht="20.100000000000001" customHeight="1" x14ac:dyDescent="0.25">
      <c r="A75" s="7">
        <v>73</v>
      </c>
      <c r="B75" s="4" t="str">
        <f>LISTA_STUDENTI[[#This Row],[Broj indeksa]]</f>
        <v>2018/2508</v>
      </c>
      <c r="C75" s="4" t="str">
        <f>VLOOKUP(Februar_2019[[#This Row],[Broj indeksa]],LISTA_STUDENTI[[Broj indeksa]:[tip studija]],2,FALSE)</f>
        <v>Prizrenac</v>
      </c>
      <c r="D75" s="4" t="str">
        <f>VLOOKUP(Februar_2019[Broj indeksa],LISTA_STUDENTI[[Broj indeksa]:[tip studija]],3,FALSE)</f>
        <v>Aleksandar</v>
      </c>
      <c r="E75" s="4" t="str">
        <f>VLOOKUP(Februar_2019[[#This Row],[Broj indeksa]],LISTA_STUDENTI[[Broj indeksa]:[tip studija]],4,FALSE)</f>
        <v>osnovne strukovne studije</v>
      </c>
      <c r="F75" s="11"/>
      <c r="G75" s="11"/>
      <c r="H75" s="11"/>
      <c r="I75" s="11"/>
      <c r="J75" s="11"/>
      <c r="K75" s="11"/>
      <c r="L75" s="11"/>
      <c r="M75" s="13"/>
    </row>
    <row r="76" spans="1:13" ht="20.100000000000001" customHeight="1" x14ac:dyDescent="0.25">
      <c r="A76" s="7">
        <v>74</v>
      </c>
      <c r="B76" s="4" t="str">
        <f>LISTA_STUDENTI[[#This Row],[Broj indeksa]]</f>
        <v>2015/2041</v>
      </c>
      <c r="C76" s="4" t="str">
        <f>VLOOKUP(Februar_2019[[#This Row],[Broj indeksa]],LISTA_STUDENTI[[Broj indeksa]:[tip studija]],2,FALSE)</f>
        <v>Radivojev</v>
      </c>
      <c r="D76" s="4" t="str">
        <f>VLOOKUP(Februar_2019[Broj indeksa],LISTA_STUDENTI[[Broj indeksa]:[tip studija]],3,FALSE)</f>
        <v>Miloš</v>
      </c>
      <c r="E76" s="4" t="str">
        <f>VLOOKUP(Februar_2019[[#This Row],[Broj indeksa]],LISTA_STUDENTI[[Broj indeksa]:[tip studija]],4,FALSE)</f>
        <v>osnovne strukovne studije</v>
      </c>
      <c r="F76" s="11"/>
      <c r="G76" s="11"/>
      <c r="H76" s="11"/>
      <c r="I76" s="11"/>
      <c r="J76" s="11"/>
      <c r="K76" s="11"/>
      <c r="L76" s="11"/>
      <c r="M76" s="13"/>
    </row>
    <row r="77" spans="1:13" ht="20.100000000000001" customHeight="1" x14ac:dyDescent="0.25">
      <c r="A77" s="7">
        <v>75</v>
      </c>
      <c r="B77" s="4" t="str">
        <f>LISTA_STUDENTI[[#This Row],[Broj indeksa]]</f>
        <v>2018/2027</v>
      </c>
      <c r="C77" s="4" t="str">
        <f>VLOOKUP(Februar_2019[[#This Row],[Broj indeksa]],LISTA_STUDENTI[[Broj indeksa]:[tip studija]],2,FALSE)</f>
        <v>Rajić</v>
      </c>
      <c r="D77" s="4" t="str">
        <f>VLOOKUP(Februar_2019[Broj indeksa],LISTA_STUDENTI[[Broj indeksa]:[tip studija]],3,FALSE)</f>
        <v>Matija</v>
      </c>
      <c r="E77" s="4" t="str">
        <f>VLOOKUP(Februar_2019[[#This Row],[Broj indeksa]],LISTA_STUDENTI[[Broj indeksa]:[tip studija]],4,FALSE)</f>
        <v>osnovne strukovne studije</v>
      </c>
      <c r="F77" s="11"/>
      <c r="G77" s="11"/>
      <c r="H77" s="11"/>
      <c r="I77" s="11"/>
      <c r="J77" s="11"/>
      <c r="K77" s="11"/>
      <c r="L77" s="11"/>
      <c r="M77" s="13"/>
    </row>
    <row r="78" spans="1:13" ht="20.100000000000001" customHeight="1" x14ac:dyDescent="0.25">
      <c r="A78" s="7">
        <v>76</v>
      </c>
      <c r="B78" s="4" t="str">
        <f>LISTA_STUDENTI[[#This Row],[Broj indeksa]]</f>
        <v>2018/2507</v>
      </c>
      <c r="C78" s="4" t="str">
        <f>VLOOKUP(Februar_2019[[#This Row],[Broj indeksa]],LISTA_STUDENTI[[Broj indeksa]:[tip studija]],2,FALSE)</f>
        <v>Ranković</v>
      </c>
      <c r="D78" s="4" t="str">
        <f>VLOOKUP(Februar_2019[Broj indeksa],LISTA_STUDENTI[[Broj indeksa]:[tip studija]],3,FALSE)</f>
        <v>Bojana</v>
      </c>
      <c r="E78" s="4" t="str">
        <f>VLOOKUP(Februar_2019[[#This Row],[Broj indeksa]],LISTA_STUDENTI[[Broj indeksa]:[tip studija]],4,FALSE)</f>
        <v>osnovne strukovne studije</v>
      </c>
      <c r="F78" s="11"/>
      <c r="G78" s="11"/>
      <c r="H78" s="11"/>
      <c r="I78" s="11"/>
      <c r="J78" s="11"/>
      <c r="K78" s="11"/>
      <c r="L78" s="11"/>
      <c r="M78" s="13"/>
    </row>
    <row r="79" spans="1:13" ht="20.100000000000001" customHeight="1" x14ac:dyDescent="0.25">
      <c r="A79" s="7">
        <v>77</v>
      </c>
      <c r="B79" s="4" t="str">
        <f>LISTA_STUDENTI[[#This Row],[Broj indeksa]]</f>
        <v>2015/2058</v>
      </c>
      <c r="C79" s="4" t="str">
        <f>VLOOKUP(Februar_2019[[#This Row],[Broj indeksa]],LISTA_STUDENTI[[Broj indeksa]:[tip studija]],2,FALSE)</f>
        <v>Rac-Sabo</v>
      </c>
      <c r="D79" s="4" t="str">
        <f>VLOOKUP(Februar_2019[Broj indeksa],LISTA_STUDENTI[[Broj indeksa]:[tip studija]],3,FALSE)</f>
        <v>Robert</v>
      </c>
      <c r="E79" s="4" t="str">
        <f>VLOOKUP(Februar_2019[[#This Row],[Broj indeksa]],LISTA_STUDENTI[[Broj indeksa]:[tip studija]],4,FALSE)</f>
        <v>osnovne strukovne studije</v>
      </c>
      <c r="F79" s="11"/>
      <c r="G79" s="11"/>
      <c r="H79" s="11"/>
      <c r="I79" s="11"/>
      <c r="J79" s="11"/>
      <c r="K79" s="11"/>
      <c r="L79" s="11"/>
      <c r="M79" s="13"/>
    </row>
    <row r="80" spans="1:13" ht="20.100000000000001" customHeight="1" x14ac:dyDescent="0.25">
      <c r="A80" s="7">
        <v>78</v>
      </c>
      <c r="B80" s="4" t="str">
        <f>LISTA_STUDENTI[[#This Row],[Broj indeksa]]</f>
        <v>2018/2024</v>
      </c>
      <c r="C80" s="4" t="str">
        <f>VLOOKUP(Februar_2019[[#This Row],[Broj indeksa]],LISTA_STUDENTI[[Broj indeksa]:[tip studija]],2,FALSE)</f>
        <v>Ristić</v>
      </c>
      <c r="D80" s="4" t="str">
        <f>VLOOKUP(Februar_2019[Broj indeksa],LISTA_STUDENTI[[Broj indeksa]:[tip studija]],3,FALSE)</f>
        <v>Relja</v>
      </c>
      <c r="E80" s="4" t="str">
        <f>VLOOKUP(Februar_2019[[#This Row],[Broj indeksa]],LISTA_STUDENTI[[Broj indeksa]:[tip studija]],4,FALSE)</f>
        <v>osnovne strukovne studije</v>
      </c>
      <c r="F80" s="11"/>
      <c r="G80" s="11"/>
      <c r="H80" s="11"/>
      <c r="I80" s="11"/>
      <c r="J80" s="11"/>
      <c r="K80" s="11"/>
      <c r="L80" s="11"/>
      <c r="M80" s="13"/>
    </row>
    <row r="81" spans="1:13" ht="20.100000000000001" customHeight="1" x14ac:dyDescent="0.25">
      <c r="A81" s="7">
        <v>79</v>
      </c>
      <c r="B81" s="4" t="str">
        <f>LISTA_STUDENTI[[#This Row],[Broj indeksa]]</f>
        <v>2018/2041</v>
      </c>
      <c r="C81" s="4" t="str">
        <f>VLOOKUP(Februar_2019[[#This Row],[Broj indeksa]],LISTA_STUDENTI[[Broj indeksa]:[tip studija]],2,FALSE)</f>
        <v>Savić</v>
      </c>
      <c r="D81" s="4" t="str">
        <f>VLOOKUP(Februar_2019[Broj indeksa],LISTA_STUDENTI[[Broj indeksa]:[tip studija]],3,FALSE)</f>
        <v>Uroš</v>
      </c>
      <c r="E81" s="4" t="str">
        <f>VLOOKUP(Februar_2019[[#This Row],[Broj indeksa]],LISTA_STUDENTI[[Broj indeksa]:[tip studija]],4,FALSE)</f>
        <v>osnovne strukovne studije</v>
      </c>
      <c r="F81" s="11"/>
      <c r="G81" s="11"/>
      <c r="H81" s="11"/>
      <c r="I81" s="11"/>
      <c r="J81" s="11"/>
      <c r="K81" s="11"/>
      <c r="L81" s="11"/>
      <c r="M81" s="13"/>
    </row>
    <row r="82" spans="1:13" ht="20.100000000000001" customHeight="1" x14ac:dyDescent="0.25">
      <c r="A82" s="7">
        <v>80</v>
      </c>
      <c r="B82" s="4" t="str">
        <f>LISTA_STUDENTI[[#This Row],[Broj indeksa]]</f>
        <v>2018/2002</v>
      </c>
      <c r="C82" s="4" t="str">
        <f>VLOOKUP(Februar_2019[[#This Row],[Broj indeksa]],LISTA_STUDENTI[[Broj indeksa]:[tip studija]],2,FALSE)</f>
        <v>Stanković</v>
      </c>
      <c r="D82" s="4" t="str">
        <f>VLOOKUP(Februar_2019[Broj indeksa],LISTA_STUDENTI[[Broj indeksa]:[tip studija]],3,FALSE)</f>
        <v>Sava</v>
      </c>
      <c r="E82" s="4" t="str">
        <f>VLOOKUP(Februar_2019[[#This Row],[Broj indeksa]],LISTA_STUDENTI[[Broj indeksa]:[tip studija]],4,FALSE)</f>
        <v>osnovne strukovne studije</v>
      </c>
      <c r="F82" s="11"/>
      <c r="G82" s="11"/>
      <c r="H82" s="11"/>
      <c r="I82" s="11"/>
      <c r="J82" s="11"/>
      <c r="K82" s="11"/>
      <c r="L82" s="11"/>
      <c r="M82" s="13"/>
    </row>
    <row r="83" spans="1:13" ht="20.100000000000001" customHeight="1" x14ac:dyDescent="0.25">
      <c r="A83" s="7">
        <v>81</v>
      </c>
      <c r="B83" s="4" t="str">
        <f>LISTA_STUDENTI[[#This Row],[Broj indeksa]]</f>
        <v>2018/2001</v>
      </c>
      <c r="C83" s="4" t="str">
        <f>VLOOKUP(Februar_2019[[#This Row],[Broj indeksa]],LISTA_STUDENTI[[Broj indeksa]:[tip studija]],2,FALSE)</f>
        <v>Stašević</v>
      </c>
      <c r="D83" s="4" t="str">
        <f>VLOOKUP(Februar_2019[Broj indeksa],LISTA_STUDENTI[[Broj indeksa]:[tip studija]],3,FALSE)</f>
        <v>Nebojša</v>
      </c>
      <c r="E83" s="4" t="str">
        <f>VLOOKUP(Februar_2019[[#This Row],[Broj indeksa]],LISTA_STUDENTI[[Broj indeksa]:[tip studija]],4,FALSE)</f>
        <v>osnovne strukovne studije</v>
      </c>
      <c r="F83" s="11"/>
      <c r="G83" s="11"/>
      <c r="H83" s="11"/>
      <c r="I83" s="11"/>
      <c r="J83" s="11"/>
      <c r="K83" s="11"/>
      <c r="L83" s="11"/>
      <c r="M83" s="13"/>
    </row>
    <row r="84" spans="1:13" ht="20.100000000000001" customHeight="1" x14ac:dyDescent="0.25">
      <c r="A84" s="7">
        <v>82</v>
      </c>
      <c r="B84" s="4" t="str">
        <f>LISTA_STUDENTI[[#This Row],[Broj indeksa]]</f>
        <v>2018/2033</v>
      </c>
      <c r="C84" s="4" t="str">
        <f>VLOOKUP(Februar_2019[[#This Row],[Broj indeksa]],LISTA_STUDENTI[[Broj indeksa]:[tip studija]],2,FALSE)</f>
        <v>Stoiljković</v>
      </c>
      <c r="D84" s="4" t="str">
        <f>VLOOKUP(Februar_2019[Broj indeksa],LISTA_STUDENTI[[Broj indeksa]:[tip studija]],3,FALSE)</f>
        <v>Uroš</v>
      </c>
      <c r="E84" s="4" t="str">
        <f>VLOOKUP(Februar_2019[[#This Row],[Broj indeksa]],LISTA_STUDENTI[[Broj indeksa]:[tip studija]],4,FALSE)</f>
        <v>osnovne strukovne studije</v>
      </c>
      <c r="F84" s="11"/>
      <c r="G84" s="11"/>
      <c r="H84" s="11"/>
      <c r="I84" s="11"/>
      <c r="J84" s="11"/>
      <c r="K84" s="11"/>
      <c r="L84" s="11"/>
      <c r="M84" s="13"/>
    </row>
    <row r="85" spans="1:13" ht="20.100000000000001" customHeight="1" x14ac:dyDescent="0.25">
      <c r="A85" s="7">
        <v>83</v>
      </c>
      <c r="B85" s="4" t="str">
        <f>LISTA_STUDENTI[[#This Row],[Broj indeksa]]</f>
        <v>2018/2018</v>
      </c>
      <c r="C85" s="4" t="str">
        <f>VLOOKUP(Februar_2019[[#This Row],[Broj indeksa]],LISTA_STUDENTI[[Broj indeksa]:[tip studija]],2,FALSE)</f>
        <v>Stojčić</v>
      </c>
      <c r="D85" s="4" t="str">
        <f>VLOOKUP(Februar_2019[Broj indeksa],LISTA_STUDENTI[[Broj indeksa]:[tip studija]],3,FALSE)</f>
        <v>Filip</v>
      </c>
      <c r="E85" s="4" t="str">
        <f>VLOOKUP(Februar_2019[[#This Row],[Broj indeksa]],LISTA_STUDENTI[[Broj indeksa]:[tip studija]],4,FALSE)</f>
        <v>osnovne strukovne studije</v>
      </c>
      <c r="F85" s="11"/>
      <c r="G85" s="11"/>
      <c r="H85" s="11"/>
      <c r="I85" s="11"/>
      <c r="J85" s="11"/>
      <c r="K85" s="11"/>
      <c r="L85" s="11"/>
      <c r="M85" s="13"/>
    </row>
    <row r="86" spans="1:13" ht="20.100000000000001" customHeight="1" x14ac:dyDescent="0.25">
      <c r="A86" s="7">
        <v>84</v>
      </c>
      <c r="B86" s="4" t="str">
        <f>LISTA_STUDENTI[[#This Row],[Broj indeksa]]</f>
        <v>2018/2045</v>
      </c>
      <c r="C86" s="4" t="str">
        <f>VLOOKUP(Februar_2019[[#This Row],[Broj indeksa]],LISTA_STUDENTI[[Broj indeksa]:[tip studija]],2,FALSE)</f>
        <v>Strelić</v>
      </c>
      <c r="D86" s="4" t="str">
        <f>VLOOKUP(Februar_2019[Broj indeksa],LISTA_STUDENTI[[Broj indeksa]:[tip studija]],3,FALSE)</f>
        <v>Stefan</v>
      </c>
      <c r="E86" s="4" t="str">
        <f>VLOOKUP(Februar_2019[[#This Row],[Broj indeksa]],LISTA_STUDENTI[[Broj indeksa]:[tip studija]],4,FALSE)</f>
        <v>osnovne strukovne studije</v>
      </c>
      <c r="F86" s="11"/>
      <c r="G86" s="11"/>
      <c r="H86" s="11"/>
      <c r="I86" s="11"/>
      <c r="J86" s="11"/>
      <c r="K86" s="11"/>
      <c r="L86" s="11"/>
      <c r="M86" s="13"/>
    </row>
    <row r="87" spans="1:13" ht="20.100000000000001" customHeight="1" x14ac:dyDescent="0.25">
      <c r="A87" s="7">
        <v>85</v>
      </c>
      <c r="B87" s="4" t="str">
        <f>LISTA_STUDENTI[[#This Row],[Broj indeksa]]</f>
        <v>2018/2014</v>
      </c>
      <c r="C87" s="4" t="str">
        <f>VLOOKUP(Februar_2019[[#This Row],[Broj indeksa]],LISTA_STUDENTI[[Broj indeksa]:[tip studija]],2,FALSE)</f>
        <v>Todorović</v>
      </c>
      <c r="D87" s="4" t="str">
        <f>VLOOKUP(Februar_2019[Broj indeksa],LISTA_STUDENTI[[Broj indeksa]:[tip studija]],3,FALSE)</f>
        <v>Jovan</v>
      </c>
      <c r="E87" s="4" t="str">
        <f>VLOOKUP(Februar_2019[[#This Row],[Broj indeksa]],LISTA_STUDENTI[[Broj indeksa]:[tip studija]],4,FALSE)</f>
        <v>osnovne strukovne studije</v>
      </c>
      <c r="F87" s="11"/>
      <c r="G87" s="11"/>
      <c r="H87" s="11"/>
      <c r="I87" s="11"/>
      <c r="J87" s="11"/>
      <c r="K87" s="11"/>
      <c r="L87" s="11"/>
      <c r="M87" s="13"/>
    </row>
    <row r="88" spans="1:13" ht="20.100000000000001" customHeight="1" x14ac:dyDescent="0.25">
      <c r="A88" s="7">
        <v>86</v>
      </c>
      <c r="B88" s="4" t="str">
        <f>LISTA_STUDENTI[[#This Row],[Broj indeksa]]</f>
        <v>2018/2051</v>
      </c>
      <c r="C88" s="4" t="str">
        <f>VLOOKUP(Februar_2019[[#This Row],[Broj indeksa]],LISTA_STUDENTI[[Broj indeksa]:[tip studija]],2,FALSE)</f>
        <v>Todorović</v>
      </c>
      <c r="D88" s="4" t="str">
        <f>VLOOKUP(Februar_2019[Broj indeksa],LISTA_STUDENTI[[Broj indeksa]:[tip studija]],3,FALSE)</f>
        <v>Mihajlo</v>
      </c>
      <c r="E88" s="4" t="str">
        <f>VLOOKUP(Februar_2019[[#This Row],[Broj indeksa]],LISTA_STUDENTI[[Broj indeksa]:[tip studija]],4,FALSE)</f>
        <v>osnovne strukovne studije</v>
      </c>
      <c r="F88" s="11"/>
      <c r="G88" s="11"/>
      <c r="H88" s="11"/>
      <c r="I88" s="11"/>
      <c r="J88" s="11"/>
      <c r="K88" s="11"/>
      <c r="L88" s="11"/>
      <c r="M88" s="13"/>
    </row>
    <row r="89" spans="1:13" ht="20.100000000000001" customHeight="1" x14ac:dyDescent="0.25">
      <c r="A89" s="7">
        <v>87</v>
      </c>
      <c r="B89" s="4" t="str">
        <f>LISTA_STUDENTI[[#This Row],[Broj indeksa]]</f>
        <v>2018/2015</v>
      </c>
      <c r="C89" s="4" t="str">
        <f>VLOOKUP(Februar_2019[[#This Row],[Broj indeksa]],LISTA_STUDENTI[[Broj indeksa]:[tip studija]],2,FALSE)</f>
        <v>Trifunović</v>
      </c>
      <c r="D89" s="4" t="str">
        <f>VLOOKUP(Februar_2019[Broj indeksa],LISTA_STUDENTI[[Broj indeksa]:[tip studija]],3,FALSE)</f>
        <v>Dušan</v>
      </c>
      <c r="E89" s="4" t="str">
        <f>VLOOKUP(Februar_2019[[#This Row],[Broj indeksa]],LISTA_STUDENTI[[Broj indeksa]:[tip studija]],4,FALSE)</f>
        <v>osnovne strukovne studije</v>
      </c>
      <c r="F89" s="11"/>
      <c r="G89" s="11"/>
      <c r="H89" s="11"/>
      <c r="I89" s="11"/>
      <c r="J89" s="11"/>
      <c r="K89" s="11"/>
      <c r="L89" s="11"/>
      <c r="M89" s="13"/>
    </row>
    <row r="90" spans="1:13" ht="20.100000000000001" customHeight="1" x14ac:dyDescent="0.25">
      <c r="A90" s="7">
        <v>88</v>
      </c>
      <c r="B90" s="4" t="str">
        <f>LISTA_STUDENTI[[#This Row],[Broj indeksa]]</f>
        <v>2018/2059</v>
      </c>
      <c r="C90" s="4" t="str">
        <f>VLOOKUP(Februar_2019[[#This Row],[Broj indeksa]],LISTA_STUDENTI[[Broj indeksa]:[tip studija]],2,FALSE)</f>
        <v>Ćetković</v>
      </c>
      <c r="D90" s="4" t="str">
        <f>VLOOKUP(Februar_2019[Broj indeksa],LISTA_STUDENTI[[Broj indeksa]:[tip studija]],3,FALSE)</f>
        <v>Rastko</v>
      </c>
      <c r="E90" s="4" t="str">
        <f>VLOOKUP(Februar_2019[[#This Row],[Broj indeksa]],LISTA_STUDENTI[[Broj indeksa]:[tip studija]],4,FALSE)</f>
        <v>osnovne strukovne studije</v>
      </c>
      <c r="F90" s="11"/>
      <c r="G90" s="11"/>
      <c r="H90" s="11"/>
      <c r="I90" s="11"/>
      <c r="J90" s="11"/>
      <c r="K90" s="11"/>
      <c r="L90" s="11"/>
      <c r="M90" s="13"/>
    </row>
    <row r="91" spans="1:13" ht="20.100000000000001" customHeight="1" x14ac:dyDescent="0.25">
      <c r="A91" s="7">
        <v>89</v>
      </c>
      <c r="B91" s="4" t="str">
        <f>LISTA_STUDENTI[[#This Row],[Broj indeksa]]</f>
        <v>2018/2013</v>
      </c>
      <c r="C91" s="4" t="str">
        <f>VLOOKUP(Februar_2019[[#This Row],[Broj indeksa]],LISTA_STUDENTI[[Broj indeksa]:[tip studija]],2,FALSE)</f>
        <v>Ćirić</v>
      </c>
      <c r="D91" s="4" t="str">
        <f>VLOOKUP(Februar_2019[Broj indeksa],LISTA_STUDENTI[[Broj indeksa]:[tip studija]],3,FALSE)</f>
        <v>Stevan</v>
      </c>
      <c r="E91" s="4" t="str">
        <f>VLOOKUP(Februar_2019[[#This Row],[Broj indeksa]],LISTA_STUDENTI[[Broj indeksa]:[tip studija]],4,FALSE)</f>
        <v>osnovne strukovne studije</v>
      </c>
      <c r="F91" s="11"/>
      <c r="G91" s="11"/>
      <c r="H91" s="11"/>
      <c r="I91" s="11"/>
      <c r="J91" s="11"/>
      <c r="K91" s="11"/>
      <c r="L91" s="11"/>
      <c r="M91" s="13"/>
    </row>
    <row r="92" spans="1:13" ht="20.100000000000001" customHeight="1" x14ac:dyDescent="0.25">
      <c r="A92" s="7">
        <v>90</v>
      </c>
      <c r="B92" s="4" t="str">
        <f>LISTA_STUDENTI[[#This Row],[Broj indeksa]]</f>
        <v>2018/2030</v>
      </c>
      <c r="C92" s="4" t="str">
        <f>VLOOKUP(Februar_2019[[#This Row],[Broj indeksa]],LISTA_STUDENTI[[Broj indeksa]:[tip studija]],2,FALSE)</f>
        <v>Ćirić</v>
      </c>
      <c r="D92" s="4" t="str">
        <f>VLOOKUP(Februar_2019[Broj indeksa],LISTA_STUDENTI[[Broj indeksa]:[tip studija]],3,FALSE)</f>
        <v>Marko</v>
      </c>
      <c r="E92" s="4" t="str">
        <f>VLOOKUP(Februar_2019[[#This Row],[Broj indeksa]],LISTA_STUDENTI[[Broj indeksa]:[tip studija]],4,FALSE)</f>
        <v>osnovne strukovne studije</v>
      </c>
      <c r="F92" s="11"/>
      <c r="G92" s="11"/>
      <c r="H92" s="11"/>
      <c r="I92" s="11"/>
      <c r="J92" s="11"/>
      <c r="K92" s="11"/>
      <c r="L92" s="11"/>
      <c r="M92" s="13"/>
    </row>
    <row r="93" spans="1:13" ht="20.100000000000001" customHeight="1" x14ac:dyDescent="0.25">
      <c r="A93" s="7">
        <v>91</v>
      </c>
      <c r="B93" s="4" t="str">
        <f>LISTA_STUDENTI[[#This Row],[Broj indeksa]]</f>
        <v>2018/2005</v>
      </c>
      <c r="C93" s="4" t="str">
        <f>VLOOKUP(Februar_2019[[#This Row],[Broj indeksa]],LISTA_STUDENTI[[Broj indeksa]:[tip studija]],2,FALSE)</f>
        <v>Ćurić</v>
      </c>
      <c r="D93" s="4" t="str">
        <f>VLOOKUP(Februar_2019[Broj indeksa],LISTA_STUDENTI[[Broj indeksa]:[tip studija]],3,FALSE)</f>
        <v>Vojislav</v>
      </c>
      <c r="E93" s="4" t="str">
        <f>VLOOKUP(Februar_2019[[#This Row],[Broj indeksa]],LISTA_STUDENTI[[Broj indeksa]:[tip studija]],4,FALSE)</f>
        <v>osnovne strukovne studije</v>
      </c>
      <c r="F93" s="11"/>
      <c r="G93" s="11"/>
      <c r="H93" s="11"/>
      <c r="I93" s="11"/>
      <c r="J93" s="11"/>
      <c r="K93" s="11"/>
      <c r="L93" s="11"/>
      <c r="M93" s="13"/>
    </row>
    <row r="94" spans="1:13" ht="20.100000000000001" customHeight="1" x14ac:dyDescent="0.25">
      <c r="A94" s="7">
        <v>92</v>
      </c>
      <c r="B94" s="4" t="str">
        <f>LISTA_STUDENTI[[#This Row],[Broj indeksa]]</f>
        <v>2018/2049</v>
      </c>
      <c r="C94" s="4" t="str">
        <f>VLOOKUP(Februar_2019[[#This Row],[Broj indeksa]],LISTA_STUDENTI[[Broj indeksa]:[tip studija]],2,FALSE)</f>
        <v>Femić</v>
      </c>
      <c r="D94" s="4" t="str">
        <f>VLOOKUP(Februar_2019[Broj indeksa],LISTA_STUDENTI[[Broj indeksa]:[tip studija]],3,FALSE)</f>
        <v>Boban</v>
      </c>
      <c r="E94" s="4" t="str">
        <f>VLOOKUP(Februar_2019[[#This Row],[Broj indeksa]],LISTA_STUDENTI[[Broj indeksa]:[tip studija]],4,FALSE)</f>
        <v>osnovne strukovne studije</v>
      </c>
      <c r="F94" s="11"/>
      <c r="G94" s="11"/>
      <c r="H94" s="11"/>
      <c r="I94" s="11"/>
      <c r="J94" s="11"/>
      <c r="K94" s="11"/>
      <c r="L94" s="11"/>
      <c r="M94" s="13"/>
    </row>
    <row r="95" spans="1:13" ht="20.100000000000001" customHeight="1" x14ac:dyDescent="0.25">
      <c r="A95" s="7">
        <v>93</v>
      </c>
      <c r="B95" s="4" t="str">
        <f>LISTA_STUDENTI[[#This Row],[Broj indeksa]]</f>
        <v>2018/2007</v>
      </c>
      <c r="C95" s="4" t="str">
        <f>VLOOKUP(Februar_2019[[#This Row],[Broj indeksa]],LISTA_STUDENTI[[Broj indeksa]:[tip studija]],2,FALSE)</f>
        <v>Šimpraga</v>
      </c>
      <c r="D95" s="4" t="str">
        <f>VLOOKUP(Februar_2019[Broj indeksa],LISTA_STUDENTI[[Broj indeksa]:[tip studija]],3,FALSE)</f>
        <v>Anja</v>
      </c>
      <c r="E95" s="4" t="str">
        <f>VLOOKUP(Februar_2019[[#This Row],[Broj indeksa]],LISTA_STUDENTI[[Broj indeksa]:[tip studija]],4,FALSE)</f>
        <v>osnovne strukovne studije</v>
      </c>
      <c r="F95" s="11"/>
      <c r="G95" s="11"/>
      <c r="H95" s="11"/>
      <c r="I95" s="11"/>
      <c r="J95" s="11"/>
      <c r="K95" s="11"/>
      <c r="L95" s="11"/>
      <c r="M95" s="13"/>
    </row>
    <row r="96" spans="1:13" ht="20.100000000000001" customHeight="1" x14ac:dyDescent="0.25">
      <c r="A96" s="8">
        <v>94</v>
      </c>
      <c r="B96" s="4" t="str">
        <f>LISTA_STUDENTI[[#This Row],[Broj indeksa]]</f>
        <v>2018/2065</v>
      </c>
      <c r="C96" s="4" t="str">
        <f>VLOOKUP(Februar_2019[[#This Row],[Broj indeksa]],LISTA_STUDENTI[[Broj indeksa]:[tip studija]],2,FALSE)</f>
        <v>Šojić</v>
      </c>
      <c r="D96" s="4" t="str">
        <f>VLOOKUP(Februar_2019[Broj indeksa],LISTA_STUDENTI[[Broj indeksa]:[tip studija]],3,FALSE)</f>
        <v>Stefan</v>
      </c>
      <c r="E96" s="4" t="str">
        <f>VLOOKUP(Februar_2019[[#This Row],[Broj indeksa]],LISTA_STUDENTI[[Broj indeksa]:[tip studija]],4,FALSE)</f>
        <v>osnovne strukovne studije</v>
      </c>
      <c r="F96" s="12"/>
      <c r="G96" s="12"/>
      <c r="H96" s="11"/>
      <c r="I96" s="12"/>
      <c r="J96" s="12"/>
      <c r="K96" s="12"/>
      <c r="L96" s="12"/>
      <c r="M96" s="14"/>
    </row>
  </sheetData>
  <sheetProtection selectLockedCells="1" autoFilter="0"/>
  <mergeCells count="1">
    <mergeCell ref="A1:M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3781-976B-45BC-A8FA-9C6AC91A888B}">
  <dimension ref="A1:Q96"/>
  <sheetViews>
    <sheetView showGridLines="0" workbookViewId="0">
      <selection sqref="A1:M1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6" width="15.7109375" style="6" customWidth="1"/>
    <col min="7" max="7" width="9.85546875" style="9" customWidth="1"/>
    <col min="8" max="8" width="17.85546875" style="9" customWidth="1"/>
    <col min="9" max="9" width="8.85546875" style="9" customWidth="1"/>
    <col min="10" max="10" width="16.140625" style="9" customWidth="1"/>
    <col min="11" max="11" width="9.85546875" style="9" customWidth="1"/>
    <col min="12" max="12" width="11.28515625" style="9" bestFit="1" customWidth="1"/>
    <col min="13" max="13" width="11.5703125" style="9" bestFit="1" customWidth="1"/>
    <col min="14" max="16" width="8.85546875" style="9"/>
    <col min="17" max="17" width="12.7109375" style="9" bestFit="1" customWidth="1"/>
    <col min="18" max="16384" width="8.85546875" style="9"/>
  </cols>
  <sheetData>
    <row r="1" spans="1:17" ht="25.15" customHeight="1" x14ac:dyDescent="0.25">
      <c r="A1" s="52" t="s">
        <v>298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t="20.100000000000001" customHeight="1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273</v>
      </c>
      <c r="G2" s="2" t="s">
        <v>274</v>
      </c>
      <c r="H2" s="2" t="s">
        <v>275</v>
      </c>
      <c r="I2" s="2" t="s">
        <v>276</v>
      </c>
      <c r="J2" s="2" t="s">
        <v>277</v>
      </c>
      <c r="K2" s="2" t="s">
        <v>278</v>
      </c>
      <c r="L2" s="2" t="s">
        <v>279</v>
      </c>
      <c r="M2" s="3" t="s">
        <v>281</v>
      </c>
      <c r="Q2" s="9" t="s">
        <v>297</v>
      </c>
    </row>
    <row r="3" spans="1:17" ht="20.100000000000001" customHeight="1" x14ac:dyDescent="0.25">
      <c r="A3" s="7">
        <v>1</v>
      </c>
      <c r="B3" s="4" t="str">
        <f>LISTA_STUDENTI[[#This Row],[Broj indeksa]]</f>
        <v>2018/2509</v>
      </c>
      <c r="C3" s="4" t="str">
        <f>VLOOKUP(Jun_2019[[#This Row],[Broj indeksa]],LISTA_STUDENTI[[Broj indeksa]:[tip studija]],2,FALSE)</f>
        <v>Antić</v>
      </c>
      <c r="D3" s="4" t="str">
        <f>VLOOKUP(Jun_2019[Broj indeksa],LISTA_STUDENTI[[Broj indeksa]:[tip studija]],3,FALSE)</f>
        <v>Pavle</v>
      </c>
      <c r="E3" s="4" t="str">
        <f>VLOOKUP(Jun_2019[[#This Row],[Broj indeksa]],LISTA_STUDENTI[[Broj indeksa]:[tip studija]],4,FALSE)</f>
        <v>osnovne strukovne studije</v>
      </c>
      <c r="F3" s="11"/>
      <c r="G3" s="11"/>
      <c r="H3" s="11"/>
      <c r="I3" s="11"/>
      <c r="J3" s="11"/>
      <c r="K3" s="11"/>
      <c r="L3" s="11"/>
      <c r="M3" s="13"/>
    </row>
    <row r="4" spans="1:17" ht="20.100000000000001" customHeight="1" x14ac:dyDescent="0.25">
      <c r="A4" s="7">
        <v>2</v>
      </c>
      <c r="B4" s="4" t="str">
        <f>LISTA_STUDENTI[[#This Row],[Broj indeksa]]</f>
        <v>2018/2510</v>
      </c>
      <c r="C4" s="4" t="str">
        <f>VLOOKUP(Jun_2019[[#This Row],[Broj indeksa]],LISTA_STUDENTI[[Broj indeksa]:[tip studija]],2,FALSE)</f>
        <v>Bajić</v>
      </c>
      <c r="D4" s="4" t="str">
        <f>VLOOKUP(Jun_2019[Broj indeksa],LISTA_STUDENTI[[Broj indeksa]:[tip studija]],3,FALSE)</f>
        <v>Miloš</v>
      </c>
      <c r="E4" s="4" t="str">
        <f>VLOOKUP(Jun_2019[[#This Row],[Broj indeksa]],LISTA_STUDENTI[[Broj indeksa]:[tip studija]],4,FALSE)</f>
        <v>osnovne strukovne studije</v>
      </c>
      <c r="F4" s="11"/>
      <c r="G4" s="11"/>
      <c r="H4" s="11"/>
      <c r="I4" s="11"/>
      <c r="J4" s="11"/>
      <c r="K4" s="11"/>
      <c r="L4" s="11"/>
      <c r="M4" s="13"/>
    </row>
    <row r="5" spans="1:17" ht="20.100000000000001" customHeight="1" x14ac:dyDescent="0.25">
      <c r="A5" s="7">
        <v>3</v>
      </c>
      <c r="B5" s="4" t="str">
        <f>LISTA_STUDENTI[[#This Row],[Broj indeksa]]</f>
        <v>2017/2057</v>
      </c>
      <c r="C5" s="4" t="str">
        <f>VLOOKUP(Jun_2019[[#This Row],[Broj indeksa]],LISTA_STUDENTI[[Broj indeksa]:[tip studija]],2,FALSE)</f>
        <v>Baša</v>
      </c>
      <c r="D5" s="4" t="str">
        <f>VLOOKUP(Jun_2019[Broj indeksa],LISTA_STUDENTI[[Broj indeksa]:[tip studija]],3,FALSE)</f>
        <v>Janoš</v>
      </c>
      <c r="E5" s="4" t="str">
        <f>VLOOKUP(Jun_2019[[#This Row],[Broj indeksa]],LISTA_STUDENTI[[Broj indeksa]:[tip studija]],4,FALSE)</f>
        <v>osnovne strukovne studije</v>
      </c>
      <c r="F5" s="11"/>
      <c r="G5" s="11"/>
      <c r="H5" s="11"/>
      <c r="I5" s="11"/>
      <c r="J5" s="11"/>
      <c r="K5" s="11"/>
      <c r="L5" s="11"/>
      <c r="M5" s="13"/>
    </row>
    <row r="6" spans="1:17" ht="20.100000000000001" customHeight="1" x14ac:dyDescent="0.25">
      <c r="A6" s="7">
        <v>4</v>
      </c>
      <c r="B6" s="4" t="str">
        <f>LISTA_STUDENTI[[#This Row],[Broj indeksa]]</f>
        <v>2018/2036</v>
      </c>
      <c r="C6" s="4" t="str">
        <f>VLOOKUP(Jun_2019[[#This Row],[Broj indeksa]],LISTA_STUDENTI[[Broj indeksa]:[tip studija]],2,FALSE)</f>
        <v>Blagojević</v>
      </c>
      <c r="D6" s="4" t="str">
        <f>VLOOKUP(Jun_2019[Broj indeksa],LISTA_STUDENTI[[Broj indeksa]:[tip studija]],3,FALSE)</f>
        <v>Nemanja</v>
      </c>
      <c r="E6" s="4" t="str">
        <f>VLOOKUP(Jun_2019[[#This Row],[Broj indeksa]],LISTA_STUDENTI[[Broj indeksa]:[tip studija]],4,FALSE)</f>
        <v>osnovne strukovne studije</v>
      </c>
      <c r="F6" s="11"/>
      <c r="G6" s="11"/>
      <c r="H6" s="11"/>
      <c r="I6" s="11"/>
      <c r="J6" s="11"/>
      <c r="K6" s="11"/>
      <c r="L6" s="11"/>
      <c r="M6" s="13"/>
    </row>
    <row r="7" spans="1:17" ht="20.100000000000001" customHeight="1" x14ac:dyDescent="0.25">
      <c r="A7" s="7">
        <v>5</v>
      </c>
      <c r="B7" s="4" t="str">
        <f>LISTA_STUDENTI[[#This Row],[Broj indeksa]]</f>
        <v>2017/2045</v>
      </c>
      <c r="C7" s="4" t="str">
        <f>VLOOKUP(Jun_2019[[#This Row],[Broj indeksa]],LISTA_STUDENTI[[Broj indeksa]:[tip studija]],2,FALSE)</f>
        <v>Vasić</v>
      </c>
      <c r="D7" s="4" t="str">
        <f>VLOOKUP(Jun_2019[Broj indeksa],LISTA_STUDENTI[[Broj indeksa]:[tip studija]],3,FALSE)</f>
        <v>Pavle</v>
      </c>
      <c r="E7" s="4" t="str">
        <f>VLOOKUP(Jun_2019[[#This Row],[Broj indeksa]],LISTA_STUDENTI[[Broj indeksa]:[tip studija]],4,FALSE)</f>
        <v>osnovne strukovne studije</v>
      </c>
      <c r="F7" s="11"/>
      <c r="G7" s="11"/>
      <c r="H7" s="11"/>
      <c r="I7" s="11"/>
      <c r="J7" s="11"/>
      <c r="K7" s="11"/>
      <c r="L7" s="11"/>
      <c r="M7" s="13"/>
    </row>
    <row r="8" spans="1:17" ht="20.100000000000001" customHeight="1" x14ac:dyDescent="0.25">
      <c r="A8" s="7">
        <v>6</v>
      </c>
      <c r="B8" s="4" t="str">
        <f>LISTA_STUDENTI[[#This Row],[Broj indeksa]]</f>
        <v>2018/2057</v>
      </c>
      <c r="C8" s="4" t="str">
        <f>VLOOKUP(Jun_2019[[#This Row],[Broj indeksa]],LISTA_STUDENTI[[Broj indeksa]:[tip studija]],2,FALSE)</f>
        <v>Vasić</v>
      </c>
      <c r="D8" s="4" t="str">
        <f>VLOOKUP(Jun_2019[Broj indeksa],LISTA_STUDENTI[[Broj indeksa]:[tip studija]],3,FALSE)</f>
        <v>Dragan</v>
      </c>
      <c r="E8" s="4" t="str">
        <f>VLOOKUP(Jun_2019[[#This Row],[Broj indeksa]],LISTA_STUDENTI[[Broj indeksa]:[tip studija]],4,FALSE)</f>
        <v>osnovne strukovne studije</v>
      </c>
      <c r="F8" s="11"/>
      <c r="G8" s="11"/>
      <c r="H8" s="11"/>
      <c r="I8" s="11"/>
      <c r="J8" s="11"/>
      <c r="K8" s="11"/>
      <c r="L8" s="11"/>
      <c r="M8" s="13"/>
    </row>
    <row r="9" spans="1:17" ht="20.100000000000001" customHeight="1" x14ac:dyDescent="0.25">
      <c r="A9" s="7">
        <v>7</v>
      </c>
      <c r="B9" s="4" t="str">
        <f>LISTA_STUDENTI[[#This Row],[Broj indeksa]]</f>
        <v>2018/2043</v>
      </c>
      <c r="C9" s="4" t="str">
        <f>VLOOKUP(Jun_2019[[#This Row],[Broj indeksa]],LISTA_STUDENTI[[Broj indeksa]:[tip studija]],2,FALSE)</f>
        <v>Veljanoski</v>
      </c>
      <c r="D9" s="4" t="str">
        <f>VLOOKUP(Jun_2019[Broj indeksa],LISTA_STUDENTI[[Broj indeksa]:[tip studija]],3,FALSE)</f>
        <v>Jovica</v>
      </c>
      <c r="E9" s="4" t="str">
        <f>VLOOKUP(Jun_2019[[#This Row],[Broj indeksa]],LISTA_STUDENTI[[Broj indeksa]:[tip studija]],4,FALSE)</f>
        <v>osnovne strukovne studije</v>
      </c>
      <c r="F9" s="11"/>
      <c r="G9" s="11"/>
      <c r="H9" s="11"/>
      <c r="I9" s="11"/>
      <c r="J9" s="11"/>
      <c r="K9" s="11"/>
      <c r="L9" s="11"/>
      <c r="M9" s="13"/>
    </row>
    <row r="10" spans="1:17" ht="20.100000000000001" customHeight="1" x14ac:dyDescent="0.25">
      <c r="A10" s="7">
        <v>8</v>
      </c>
      <c r="B10" s="4" t="str">
        <f>LISTA_STUDENTI[[#This Row],[Broj indeksa]]</f>
        <v>2016/2512</v>
      </c>
      <c r="C10" s="4" t="str">
        <f>VLOOKUP(Jun_2019[[#This Row],[Broj indeksa]],LISTA_STUDENTI[[Broj indeksa]:[tip studija]],2,FALSE)</f>
        <v>Veselinović</v>
      </c>
      <c r="D10" s="4" t="str">
        <f>VLOOKUP(Jun_2019[Broj indeksa],LISTA_STUDENTI[[Broj indeksa]:[tip studija]],3,FALSE)</f>
        <v>Milana</v>
      </c>
      <c r="E10" s="4" t="str">
        <f>VLOOKUP(Jun_2019[[#This Row],[Broj indeksa]],LISTA_STUDENTI[[Broj indeksa]:[tip studija]],4,FALSE)</f>
        <v>osnovne strukovne studije</v>
      </c>
      <c r="F10" s="11"/>
      <c r="G10" s="11"/>
      <c r="H10" s="11"/>
      <c r="I10" s="11"/>
      <c r="J10" s="11"/>
      <c r="K10" s="11"/>
      <c r="L10" s="11"/>
      <c r="M10" s="13"/>
    </row>
    <row r="11" spans="1:17" ht="20.100000000000001" customHeight="1" x14ac:dyDescent="0.25">
      <c r="A11" s="7">
        <v>9</v>
      </c>
      <c r="B11" s="4" t="str">
        <f>LISTA_STUDENTI[[#This Row],[Broj indeksa]]</f>
        <v>2018/2040</v>
      </c>
      <c r="C11" s="4" t="str">
        <f>VLOOKUP(Jun_2019[[#This Row],[Broj indeksa]],LISTA_STUDENTI[[Broj indeksa]:[tip studija]],2,FALSE)</f>
        <v>Vidosavljević</v>
      </c>
      <c r="D11" s="4" t="str">
        <f>VLOOKUP(Jun_2019[Broj indeksa],LISTA_STUDENTI[[Broj indeksa]:[tip studija]],3,FALSE)</f>
        <v>Vukašin</v>
      </c>
      <c r="E11" s="4" t="str">
        <f>VLOOKUP(Jun_2019[[#This Row],[Broj indeksa]],LISTA_STUDENTI[[Broj indeksa]:[tip studija]],4,FALSE)</f>
        <v>osnovne strukovne studije</v>
      </c>
      <c r="F11" s="11"/>
      <c r="G11" s="11"/>
      <c r="H11" s="11"/>
      <c r="I11" s="11"/>
      <c r="J11" s="11"/>
      <c r="K11" s="11"/>
      <c r="L11" s="11"/>
      <c r="M11" s="13"/>
    </row>
    <row r="12" spans="1:17" ht="20.100000000000001" customHeight="1" x14ac:dyDescent="0.25">
      <c r="A12" s="7">
        <v>10</v>
      </c>
      <c r="B12" s="4" t="str">
        <f>LISTA_STUDENTI[[#This Row],[Broj indeksa]]</f>
        <v>2018/2020</v>
      </c>
      <c r="C12" s="4" t="str">
        <f>VLOOKUP(Jun_2019[[#This Row],[Broj indeksa]],LISTA_STUDENTI[[Broj indeksa]:[tip studija]],2,FALSE)</f>
        <v>Vila</v>
      </c>
      <c r="D12" s="4" t="str">
        <f>VLOOKUP(Jun_2019[Broj indeksa],LISTA_STUDENTI[[Broj indeksa]:[tip studija]],3,FALSE)</f>
        <v>Lazar</v>
      </c>
      <c r="E12" s="4" t="str">
        <f>VLOOKUP(Jun_2019[[#This Row],[Broj indeksa]],LISTA_STUDENTI[[Broj indeksa]:[tip studija]],4,FALSE)</f>
        <v>osnovne strukovne studije</v>
      </c>
      <c r="F12" s="11"/>
      <c r="G12" s="11"/>
      <c r="H12" s="11"/>
      <c r="I12" s="11"/>
      <c r="J12" s="11"/>
      <c r="K12" s="11"/>
      <c r="L12" s="11"/>
      <c r="M12" s="13"/>
    </row>
    <row r="13" spans="1:17" ht="20.100000000000001" customHeight="1" x14ac:dyDescent="0.25">
      <c r="A13" s="7">
        <v>11</v>
      </c>
      <c r="B13" s="4" t="str">
        <f>LISTA_STUDENTI[[#This Row],[Broj indeksa]]</f>
        <v>2018/2035</v>
      </c>
      <c r="C13" s="4" t="str">
        <f>VLOOKUP(Jun_2019[[#This Row],[Broj indeksa]],LISTA_STUDENTI[[Broj indeksa]:[tip studija]],2,FALSE)</f>
        <v>Vladić</v>
      </c>
      <c r="D13" s="4" t="str">
        <f>VLOOKUP(Jun_2019[Broj indeksa],LISTA_STUDENTI[[Broj indeksa]:[tip studija]],3,FALSE)</f>
        <v>Teodora</v>
      </c>
      <c r="E13" s="4" t="str">
        <f>VLOOKUP(Jun_2019[[#This Row],[Broj indeksa]],LISTA_STUDENTI[[Broj indeksa]:[tip studija]],4,FALSE)</f>
        <v>osnovne strukovne studije</v>
      </c>
      <c r="F13" s="11"/>
      <c r="G13" s="11"/>
      <c r="H13" s="11"/>
      <c r="I13" s="11"/>
      <c r="J13" s="11"/>
      <c r="K13" s="11"/>
      <c r="L13" s="11"/>
      <c r="M13" s="13"/>
    </row>
    <row r="14" spans="1:17" ht="20.100000000000001" customHeight="1" x14ac:dyDescent="0.25">
      <c r="A14" s="7">
        <v>12</v>
      </c>
      <c r="B14" s="4" t="str">
        <f>LISTA_STUDENTI[[#This Row],[Broj indeksa]]</f>
        <v>2018/2008</v>
      </c>
      <c r="C14" s="4" t="str">
        <f>VLOOKUP(Jun_2019[[#This Row],[Broj indeksa]],LISTA_STUDENTI[[Broj indeksa]:[tip studija]],2,FALSE)</f>
        <v>Vujasinović</v>
      </c>
      <c r="D14" s="4" t="str">
        <f>VLOOKUP(Jun_2019[Broj indeksa],LISTA_STUDENTI[[Broj indeksa]:[tip studija]],3,FALSE)</f>
        <v>Danilo</v>
      </c>
      <c r="E14" s="4" t="str">
        <f>VLOOKUP(Jun_2019[[#This Row],[Broj indeksa]],LISTA_STUDENTI[[Broj indeksa]:[tip studija]],4,FALSE)</f>
        <v>osnovne strukovne studije</v>
      </c>
      <c r="F14" s="11"/>
      <c r="G14" s="11"/>
      <c r="H14" s="11"/>
      <c r="I14" s="11"/>
      <c r="J14" s="11"/>
      <c r="K14" s="11"/>
      <c r="L14" s="11"/>
      <c r="M14" s="13"/>
    </row>
    <row r="15" spans="1:17" ht="20.100000000000001" customHeight="1" x14ac:dyDescent="0.25">
      <c r="A15" s="7">
        <v>13</v>
      </c>
      <c r="B15" s="4" t="str">
        <f>LISTA_STUDENTI[[#This Row],[Broj indeksa]]</f>
        <v>2018/2031</v>
      </c>
      <c r="C15" s="4" t="str">
        <f>VLOOKUP(Jun_2019[[#This Row],[Broj indeksa]],LISTA_STUDENTI[[Broj indeksa]:[tip studija]],2,FALSE)</f>
        <v>Vujović</v>
      </c>
      <c r="D15" s="4" t="str">
        <f>VLOOKUP(Jun_2019[Broj indeksa],LISTA_STUDENTI[[Broj indeksa]:[tip studija]],3,FALSE)</f>
        <v>Nikola</v>
      </c>
      <c r="E15" s="4" t="str">
        <f>VLOOKUP(Jun_2019[[#This Row],[Broj indeksa]],LISTA_STUDENTI[[Broj indeksa]:[tip studija]],4,FALSE)</f>
        <v>osnovne strukovne studije</v>
      </c>
      <c r="F15" s="11"/>
      <c r="G15" s="11"/>
      <c r="H15" s="11"/>
      <c r="I15" s="11"/>
      <c r="J15" s="11"/>
      <c r="K15" s="11"/>
      <c r="L15" s="11"/>
      <c r="M15" s="13"/>
    </row>
    <row r="16" spans="1:17" ht="20.100000000000001" customHeight="1" x14ac:dyDescent="0.25">
      <c r="A16" s="7">
        <v>14</v>
      </c>
      <c r="B16" s="4" t="str">
        <f>LISTA_STUDENTI[[#This Row],[Broj indeksa]]</f>
        <v>2018/2060</v>
      </c>
      <c r="C16" s="4" t="str">
        <f>VLOOKUP(Jun_2019[[#This Row],[Broj indeksa]],LISTA_STUDENTI[[Broj indeksa]:[tip studija]],2,FALSE)</f>
        <v>Vukobrat</v>
      </c>
      <c r="D16" s="4" t="str">
        <f>VLOOKUP(Jun_2019[Broj indeksa],LISTA_STUDENTI[[Broj indeksa]:[tip studija]],3,FALSE)</f>
        <v>Vukašin</v>
      </c>
      <c r="E16" s="4" t="str">
        <f>VLOOKUP(Jun_2019[[#This Row],[Broj indeksa]],LISTA_STUDENTI[[Broj indeksa]:[tip studija]],4,FALSE)</f>
        <v>osnovne strukovne studije</v>
      </c>
      <c r="F16" s="11"/>
      <c r="G16" s="11"/>
      <c r="H16" s="11"/>
      <c r="I16" s="11"/>
      <c r="J16" s="11"/>
      <c r="K16" s="11"/>
      <c r="L16" s="11"/>
      <c r="M16" s="13"/>
    </row>
    <row r="17" spans="1:13" ht="20.100000000000001" customHeight="1" x14ac:dyDescent="0.25">
      <c r="A17" s="7">
        <v>15</v>
      </c>
      <c r="B17" s="4" t="str">
        <f>LISTA_STUDENTI[[#This Row],[Broj indeksa]]</f>
        <v>2018/2022</v>
      </c>
      <c r="C17" s="4" t="str">
        <f>VLOOKUP(Jun_2019[[#This Row],[Broj indeksa]],LISTA_STUDENTI[[Broj indeksa]:[tip studija]],2,FALSE)</f>
        <v>Gavrilović</v>
      </c>
      <c r="D17" s="4" t="str">
        <f>VLOOKUP(Jun_2019[Broj indeksa],LISTA_STUDENTI[[Broj indeksa]:[tip studija]],3,FALSE)</f>
        <v>Nebojša</v>
      </c>
      <c r="E17" s="4" t="str">
        <f>VLOOKUP(Jun_2019[[#This Row],[Broj indeksa]],LISTA_STUDENTI[[Broj indeksa]:[tip studija]],4,FALSE)</f>
        <v>osnovne strukovne studije</v>
      </c>
      <c r="F17" s="11"/>
      <c r="G17" s="11"/>
      <c r="H17" s="11"/>
      <c r="I17" s="11"/>
      <c r="J17" s="11"/>
      <c r="K17" s="11"/>
      <c r="L17" s="11"/>
      <c r="M17" s="13"/>
    </row>
    <row r="18" spans="1:13" ht="20.100000000000001" customHeight="1" x14ac:dyDescent="0.25">
      <c r="A18" s="7">
        <v>16</v>
      </c>
      <c r="B18" s="4" t="str">
        <f>LISTA_STUDENTI[[#This Row],[Broj indeksa]]</f>
        <v>2018/2038</v>
      </c>
      <c r="C18" s="4" t="str">
        <f>VLOOKUP(Jun_2019[[#This Row],[Broj indeksa]],LISTA_STUDENTI[[Broj indeksa]:[tip studija]],2,FALSE)</f>
        <v>Gagarin</v>
      </c>
      <c r="D18" s="4" t="str">
        <f>VLOOKUP(Jun_2019[Broj indeksa],LISTA_STUDENTI[[Broj indeksa]:[tip studija]],3,FALSE)</f>
        <v>Daniil</v>
      </c>
      <c r="E18" s="4" t="str">
        <f>VLOOKUP(Jun_2019[[#This Row],[Broj indeksa]],LISTA_STUDENTI[[Broj indeksa]:[tip studija]],4,FALSE)</f>
        <v>osnovne strukovne studije</v>
      </c>
      <c r="F18" s="11"/>
      <c r="G18" s="11"/>
      <c r="H18" s="11"/>
      <c r="I18" s="11"/>
      <c r="J18" s="11"/>
      <c r="K18" s="11"/>
      <c r="L18" s="11"/>
      <c r="M18" s="13"/>
    </row>
    <row r="19" spans="1:13" ht="20.100000000000001" customHeight="1" x14ac:dyDescent="0.25">
      <c r="A19" s="7">
        <v>17</v>
      </c>
      <c r="B19" s="4" t="str">
        <f>LISTA_STUDENTI[[#This Row],[Broj indeksa]]</f>
        <v>2018/2061</v>
      </c>
      <c r="C19" s="4" t="str">
        <f>VLOOKUP(Jun_2019[[#This Row],[Broj indeksa]],LISTA_STUDENTI[[Broj indeksa]:[tip studija]],2,FALSE)</f>
        <v>Gladović</v>
      </c>
      <c r="D19" s="4" t="str">
        <f>VLOOKUP(Jun_2019[Broj indeksa],LISTA_STUDENTI[[Broj indeksa]:[tip studija]],3,FALSE)</f>
        <v>Miloš</v>
      </c>
      <c r="E19" s="4" t="str">
        <f>VLOOKUP(Jun_2019[[#This Row],[Broj indeksa]],LISTA_STUDENTI[[Broj indeksa]:[tip studija]],4,FALSE)</f>
        <v>osnovne strukovne studije</v>
      </c>
      <c r="F19" s="11"/>
      <c r="G19" s="11"/>
      <c r="H19" s="11"/>
      <c r="I19" s="11"/>
      <c r="J19" s="11"/>
      <c r="K19" s="11"/>
      <c r="L19" s="11"/>
      <c r="M19" s="13"/>
    </row>
    <row r="20" spans="1:13" ht="20.100000000000001" customHeight="1" x14ac:dyDescent="0.25">
      <c r="A20" s="7">
        <v>18</v>
      </c>
      <c r="B20" s="4" t="str">
        <f>LISTA_STUDENTI[[#This Row],[Broj indeksa]]</f>
        <v>2018/2047</v>
      </c>
      <c r="C20" s="4" t="str">
        <f>VLOOKUP(Jun_2019[[#This Row],[Broj indeksa]],LISTA_STUDENTI[[Broj indeksa]:[tip studija]],2,FALSE)</f>
        <v>Dabić</v>
      </c>
      <c r="D20" s="4" t="str">
        <f>VLOOKUP(Jun_2019[Broj indeksa],LISTA_STUDENTI[[Broj indeksa]:[tip studija]],3,FALSE)</f>
        <v>Mladen</v>
      </c>
      <c r="E20" s="4" t="str">
        <f>VLOOKUP(Jun_2019[[#This Row],[Broj indeksa]],LISTA_STUDENTI[[Broj indeksa]:[tip studija]],4,FALSE)</f>
        <v>osnovne strukovne studije</v>
      </c>
      <c r="F20" s="11"/>
      <c r="G20" s="11"/>
      <c r="H20" s="11"/>
      <c r="I20" s="11"/>
      <c r="J20" s="11"/>
      <c r="K20" s="11"/>
      <c r="L20" s="11"/>
      <c r="M20" s="13"/>
    </row>
    <row r="21" spans="1:13" ht="20.100000000000001" customHeight="1" x14ac:dyDescent="0.25">
      <c r="A21" s="7">
        <v>19</v>
      </c>
      <c r="B21" s="4" t="str">
        <f>LISTA_STUDENTI[[#This Row],[Broj indeksa]]</f>
        <v>2018/2058</v>
      </c>
      <c r="C21" s="4" t="str">
        <f>VLOOKUP(Jun_2019[[#This Row],[Broj indeksa]],LISTA_STUDENTI[[Broj indeksa]:[tip studija]],2,FALSE)</f>
        <v>Derikonjić</v>
      </c>
      <c r="D21" s="4" t="str">
        <f>VLOOKUP(Jun_2019[Broj indeksa],LISTA_STUDENTI[[Broj indeksa]:[tip studija]],3,FALSE)</f>
        <v>Igor</v>
      </c>
      <c r="E21" s="4" t="str">
        <f>VLOOKUP(Jun_2019[[#This Row],[Broj indeksa]],LISTA_STUDENTI[[Broj indeksa]:[tip studija]],4,FALSE)</f>
        <v>osnovne strukovne studije</v>
      </c>
      <c r="F21" s="11"/>
      <c r="G21" s="11"/>
      <c r="H21" s="11"/>
      <c r="I21" s="11"/>
      <c r="J21" s="11"/>
      <c r="K21" s="11"/>
      <c r="L21" s="11"/>
      <c r="M21" s="13"/>
    </row>
    <row r="22" spans="1:13" ht="20.100000000000001" customHeight="1" x14ac:dyDescent="0.25">
      <c r="A22" s="7">
        <v>20</v>
      </c>
      <c r="B22" s="4" t="str">
        <f>LISTA_STUDENTI[[#This Row],[Broj indeksa]]</f>
        <v>2017/2024</v>
      </c>
      <c r="C22" s="4" t="str">
        <f>VLOOKUP(Jun_2019[[#This Row],[Broj indeksa]],LISTA_STUDENTI[[Broj indeksa]:[tip studija]],2,FALSE)</f>
        <v>Dimitrijević</v>
      </c>
      <c r="D22" s="4" t="str">
        <f>VLOOKUP(Jun_2019[Broj indeksa],LISTA_STUDENTI[[Broj indeksa]:[tip studija]],3,FALSE)</f>
        <v>Aleksandar</v>
      </c>
      <c r="E22" s="4" t="str">
        <f>VLOOKUP(Jun_2019[[#This Row],[Broj indeksa]],LISTA_STUDENTI[[Broj indeksa]:[tip studija]],4,FALSE)</f>
        <v>osnovne strukovne studije</v>
      </c>
      <c r="F22" s="11"/>
      <c r="G22" s="11"/>
      <c r="H22" s="11"/>
      <c r="I22" s="11"/>
      <c r="J22" s="11"/>
      <c r="K22" s="11"/>
      <c r="L22" s="11"/>
      <c r="M22" s="13"/>
    </row>
    <row r="23" spans="1:13" ht="20.100000000000001" customHeight="1" x14ac:dyDescent="0.25">
      <c r="A23" s="7">
        <v>21</v>
      </c>
      <c r="B23" s="4" t="str">
        <f>LISTA_STUDENTI[[#This Row],[Broj indeksa]]</f>
        <v>2018/2025</v>
      </c>
      <c r="C23" s="4" t="str">
        <f>VLOOKUP(Jun_2019[[#This Row],[Broj indeksa]],LISTA_STUDENTI[[Broj indeksa]:[tip studija]],2,FALSE)</f>
        <v>Dimić</v>
      </c>
      <c r="D23" s="4" t="str">
        <f>VLOOKUP(Jun_2019[Broj indeksa],LISTA_STUDENTI[[Broj indeksa]:[tip studija]],3,FALSE)</f>
        <v>Nikola</v>
      </c>
      <c r="E23" s="4" t="str">
        <f>VLOOKUP(Jun_2019[[#This Row],[Broj indeksa]],LISTA_STUDENTI[[Broj indeksa]:[tip studija]],4,FALSE)</f>
        <v>osnovne strukovne studije</v>
      </c>
      <c r="F23" s="11"/>
      <c r="G23" s="11"/>
      <c r="H23" s="11"/>
      <c r="I23" s="11"/>
      <c r="J23" s="11"/>
      <c r="K23" s="11"/>
      <c r="L23" s="11"/>
      <c r="M23" s="13"/>
    </row>
    <row r="24" spans="1:13" ht="20.100000000000001" customHeight="1" x14ac:dyDescent="0.25">
      <c r="A24" s="7">
        <v>22</v>
      </c>
      <c r="B24" s="4" t="str">
        <f>LISTA_STUDENTI[[#This Row],[Broj indeksa]]</f>
        <v>2017/2049</v>
      </c>
      <c r="C24" s="4" t="str">
        <f>VLOOKUP(Jun_2019[[#This Row],[Broj indeksa]],LISTA_STUDENTI[[Broj indeksa]:[tip studija]],2,FALSE)</f>
        <v>Dmitrović</v>
      </c>
      <c r="D24" s="4" t="str">
        <f>VLOOKUP(Jun_2019[Broj indeksa],LISTA_STUDENTI[[Broj indeksa]:[tip studija]],3,FALSE)</f>
        <v>Ivan</v>
      </c>
      <c r="E24" s="4" t="str">
        <f>VLOOKUP(Jun_2019[[#This Row],[Broj indeksa]],LISTA_STUDENTI[[Broj indeksa]:[tip studija]],4,FALSE)</f>
        <v>osnovne strukovne studije</v>
      </c>
      <c r="F24" s="11"/>
      <c r="G24" s="11"/>
      <c r="H24" s="11"/>
      <c r="I24" s="11"/>
      <c r="J24" s="11"/>
      <c r="K24" s="11"/>
      <c r="L24" s="11"/>
      <c r="M24" s="13"/>
    </row>
    <row r="25" spans="1:13" ht="20.100000000000001" customHeight="1" x14ac:dyDescent="0.25">
      <c r="A25" s="7">
        <v>23</v>
      </c>
      <c r="B25" s="4" t="str">
        <f>LISTA_STUDENTI[[#This Row],[Broj indeksa]]</f>
        <v>2018/2055</v>
      </c>
      <c r="C25" s="4" t="str">
        <f>VLOOKUP(Jun_2019[[#This Row],[Broj indeksa]],LISTA_STUDENTI[[Broj indeksa]:[tip studija]],2,FALSE)</f>
        <v>Đokić</v>
      </c>
      <c r="D25" s="4" t="str">
        <f>VLOOKUP(Jun_2019[Broj indeksa],LISTA_STUDENTI[[Broj indeksa]:[tip studija]],3,FALSE)</f>
        <v>Dunja</v>
      </c>
      <c r="E25" s="4" t="str">
        <f>VLOOKUP(Jun_2019[[#This Row],[Broj indeksa]],LISTA_STUDENTI[[Broj indeksa]:[tip studija]],4,FALSE)</f>
        <v>osnovne strukovne studije</v>
      </c>
      <c r="F25" s="11"/>
      <c r="G25" s="11"/>
      <c r="H25" s="11"/>
      <c r="I25" s="11"/>
      <c r="J25" s="11"/>
      <c r="K25" s="11"/>
      <c r="L25" s="11"/>
      <c r="M25" s="13"/>
    </row>
    <row r="26" spans="1:13" ht="20.100000000000001" customHeight="1" x14ac:dyDescent="0.25">
      <c r="A26" s="7">
        <v>24</v>
      </c>
      <c r="B26" s="4" t="str">
        <f>LISTA_STUDENTI[[#This Row],[Broj indeksa]]</f>
        <v>2018/2502</v>
      </c>
      <c r="C26" s="4" t="str">
        <f>VLOOKUP(Jun_2019[[#This Row],[Broj indeksa]],LISTA_STUDENTI[[Broj indeksa]:[tip studija]],2,FALSE)</f>
        <v>Đukić</v>
      </c>
      <c r="D26" s="4" t="str">
        <f>VLOOKUP(Jun_2019[Broj indeksa],LISTA_STUDENTI[[Broj indeksa]:[tip studija]],3,FALSE)</f>
        <v>Sofija</v>
      </c>
      <c r="E26" s="4" t="str">
        <f>VLOOKUP(Jun_2019[[#This Row],[Broj indeksa]],LISTA_STUDENTI[[Broj indeksa]:[tip studija]],4,FALSE)</f>
        <v>osnovne strukovne studije</v>
      </c>
      <c r="F26" s="11"/>
      <c r="G26" s="11"/>
      <c r="H26" s="11"/>
      <c r="I26" s="11"/>
      <c r="J26" s="11"/>
      <c r="K26" s="11"/>
      <c r="L26" s="11"/>
      <c r="M26" s="13"/>
    </row>
    <row r="27" spans="1:13" ht="20.100000000000001" customHeight="1" x14ac:dyDescent="0.25">
      <c r="A27" s="7">
        <v>25</v>
      </c>
      <c r="B27" s="4" t="str">
        <f>LISTA_STUDENTI[[#This Row],[Broj indeksa]]</f>
        <v>2017/2056</v>
      </c>
      <c r="C27" s="4" t="str">
        <f>VLOOKUP(Jun_2019[[#This Row],[Broj indeksa]],LISTA_STUDENTI[[Broj indeksa]:[tip studija]],2,FALSE)</f>
        <v>Era</v>
      </c>
      <c r="D27" s="4" t="str">
        <f>VLOOKUP(Jun_2019[Broj indeksa],LISTA_STUDENTI[[Broj indeksa]:[tip studija]],3,FALSE)</f>
        <v>Boris</v>
      </c>
      <c r="E27" s="4" t="str">
        <f>VLOOKUP(Jun_2019[[#This Row],[Broj indeksa]],LISTA_STUDENTI[[Broj indeksa]:[tip studija]],4,FALSE)</f>
        <v>osnovne strukovne studije</v>
      </c>
      <c r="F27" s="11"/>
      <c r="G27" s="11"/>
      <c r="H27" s="11"/>
      <c r="I27" s="11"/>
      <c r="J27" s="11"/>
      <c r="K27" s="11"/>
      <c r="L27" s="11"/>
      <c r="M27" s="13"/>
    </row>
    <row r="28" spans="1:13" ht="20.100000000000001" customHeight="1" x14ac:dyDescent="0.25">
      <c r="A28" s="7">
        <v>26</v>
      </c>
      <c r="B28" s="4" t="str">
        <f>LISTA_STUDENTI[[#This Row],[Broj indeksa]]</f>
        <v>2018/2511</v>
      </c>
      <c r="C28" s="4" t="str">
        <f>VLOOKUP(Jun_2019[[#This Row],[Broj indeksa]],LISTA_STUDENTI[[Broj indeksa]:[tip studija]],2,FALSE)</f>
        <v>Žarkov</v>
      </c>
      <c r="D28" s="4" t="str">
        <f>VLOOKUP(Jun_2019[Broj indeksa],LISTA_STUDENTI[[Broj indeksa]:[tip studija]],3,FALSE)</f>
        <v>Nina</v>
      </c>
      <c r="E28" s="4" t="str">
        <f>VLOOKUP(Jun_2019[[#This Row],[Broj indeksa]],LISTA_STUDENTI[[Broj indeksa]:[tip studija]],4,FALSE)</f>
        <v>osnovne strukovne studije</v>
      </c>
      <c r="F28" s="11"/>
      <c r="G28" s="11"/>
      <c r="H28" s="11"/>
      <c r="I28" s="11"/>
      <c r="J28" s="11"/>
      <c r="K28" s="11"/>
      <c r="L28" s="11"/>
      <c r="M28" s="13"/>
    </row>
    <row r="29" spans="1:13" ht="20.100000000000001" customHeight="1" x14ac:dyDescent="0.25">
      <c r="A29" s="7">
        <v>27</v>
      </c>
      <c r="B29" s="4" t="str">
        <f>LISTA_STUDENTI[[#This Row],[Broj indeksa]]</f>
        <v>2017/2039</v>
      </c>
      <c r="C29" s="4" t="str">
        <f>VLOOKUP(Jun_2019[[#This Row],[Broj indeksa]],LISTA_STUDENTI[[Broj indeksa]:[tip studija]],2,FALSE)</f>
        <v>Živanović</v>
      </c>
      <c r="D29" s="4" t="str">
        <f>VLOOKUP(Jun_2019[Broj indeksa],LISTA_STUDENTI[[Broj indeksa]:[tip studija]],3,FALSE)</f>
        <v>Zoran</v>
      </c>
      <c r="E29" s="4" t="str">
        <f>VLOOKUP(Jun_2019[[#This Row],[Broj indeksa]],LISTA_STUDENTI[[Broj indeksa]:[tip studija]],4,FALSE)</f>
        <v>osnovne strukovne studije</v>
      </c>
      <c r="F29" s="11"/>
      <c r="G29" s="11"/>
      <c r="H29" s="11"/>
      <c r="I29" s="11"/>
      <c r="J29" s="11"/>
      <c r="K29" s="11"/>
      <c r="L29" s="11"/>
      <c r="M29" s="13"/>
    </row>
    <row r="30" spans="1:13" ht="20.100000000000001" customHeight="1" x14ac:dyDescent="0.25">
      <c r="A30" s="7">
        <v>28</v>
      </c>
      <c r="B30" s="4" t="str">
        <f>LISTA_STUDENTI[[#This Row],[Broj indeksa]]</f>
        <v>2018/2029</v>
      </c>
      <c r="C30" s="4" t="str">
        <f>VLOOKUP(Jun_2019[[#This Row],[Broj indeksa]],LISTA_STUDENTI[[Broj indeksa]:[tip studija]],2,FALSE)</f>
        <v>Zoljavin</v>
      </c>
      <c r="D30" s="4" t="str">
        <f>VLOOKUP(Jun_2019[Broj indeksa],LISTA_STUDENTI[[Broj indeksa]:[tip studija]],3,FALSE)</f>
        <v>Ivan</v>
      </c>
      <c r="E30" s="4" t="str">
        <f>VLOOKUP(Jun_2019[[#This Row],[Broj indeksa]],LISTA_STUDENTI[[Broj indeksa]:[tip studija]],4,FALSE)</f>
        <v>osnovne strukovne studije</v>
      </c>
      <c r="F30" s="11"/>
      <c r="G30" s="11"/>
      <c r="H30" s="11"/>
      <c r="I30" s="11"/>
      <c r="J30" s="11"/>
      <c r="K30" s="11"/>
      <c r="L30" s="11"/>
      <c r="M30" s="13"/>
    </row>
    <row r="31" spans="1:13" ht="20.100000000000001" customHeight="1" x14ac:dyDescent="0.25">
      <c r="A31" s="7">
        <v>29</v>
      </c>
      <c r="B31" s="4" t="str">
        <f>LISTA_STUDENTI[[#This Row],[Broj indeksa]]</f>
        <v>2018/2006</v>
      </c>
      <c r="C31" s="4" t="str">
        <f>VLOOKUP(Jun_2019[[#This Row],[Broj indeksa]],LISTA_STUDENTI[[Broj indeksa]:[tip studija]],2,FALSE)</f>
        <v>Ignjatović</v>
      </c>
      <c r="D31" s="4" t="str">
        <f>VLOOKUP(Jun_2019[Broj indeksa],LISTA_STUDENTI[[Broj indeksa]:[tip studija]],3,FALSE)</f>
        <v>Stefan</v>
      </c>
      <c r="E31" s="4" t="str">
        <f>VLOOKUP(Jun_2019[[#This Row],[Broj indeksa]],LISTA_STUDENTI[[Broj indeksa]:[tip studija]],4,FALSE)</f>
        <v>osnovne strukovne studije</v>
      </c>
      <c r="F31" s="11"/>
      <c r="G31" s="11"/>
      <c r="H31" s="11"/>
      <c r="I31" s="11"/>
      <c r="J31" s="11"/>
      <c r="K31" s="11"/>
      <c r="L31" s="11"/>
      <c r="M31" s="13"/>
    </row>
    <row r="32" spans="1:13" ht="20.100000000000001" customHeight="1" x14ac:dyDescent="0.25">
      <c r="A32" s="7">
        <v>30</v>
      </c>
      <c r="B32" s="4" t="str">
        <f>LISTA_STUDENTI[[#This Row],[Broj indeksa]]</f>
        <v>2018/2003</v>
      </c>
      <c r="C32" s="4" t="str">
        <f>VLOOKUP(Jun_2019[[#This Row],[Broj indeksa]],LISTA_STUDENTI[[Broj indeksa]:[tip studija]],2,FALSE)</f>
        <v>Ilić</v>
      </c>
      <c r="D32" s="4" t="str">
        <f>VLOOKUP(Jun_2019[Broj indeksa],LISTA_STUDENTI[[Broj indeksa]:[tip studija]],3,FALSE)</f>
        <v>Nikola</v>
      </c>
      <c r="E32" s="4" t="str">
        <f>VLOOKUP(Jun_2019[[#This Row],[Broj indeksa]],LISTA_STUDENTI[[Broj indeksa]:[tip studija]],4,FALSE)</f>
        <v>osnovne strukovne studije</v>
      </c>
      <c r="F32" s="11"/>
      <c r="G32" s="11"/>
      <c r="H32" s="11"/>
      <c r="I32" s="11"/>
      <c r="J32" s="11"/>
      <c r="K32" s="11"/>
      <c r="L32" s="11"/>
      <c r="M32" s="13"/>
    </row>
    <row r="33" spans="1:13" ht="20.100000000000001" customHeight="1" x14ac:dyDescent="0.25">
      <c r="A33" s="7">
        <v>31</v>
      </c>
      <c r="B33" s="4" t="str">
        <f>LISTA_STUDENTI[[#This Row],[Broj indeksa]]</f>
        <v>2018/2012</v>
      </c>
      <c r="C33" s="4" t="str">
        <f>VLOOKUP(Jun_2019[[#This Row],[Broj indeksa]],LISTA_STUDENTI[[Broj indeksa]:[tip studija]],2,FALSE)</f>
        <v>Ilić</v>
      </c>
      <c r="D33" s="4" t="str">
        <f>VLOOKUP(Jun_2019[Broj indeksa],LISTA_STUDENTI[[Broj indeksa]:[tip studija]],3,FALSE)</f>
        <v>Stefan</v>
      </c>
      <c r="E33" s="4" t="str">
        <f>VLOOKUP(Jun_2019[[#This Row],[Broj indeksa]],LISTA_STUDENTI[[Broj indeksa]:[tip studija]],4,FALSE)</f>
        <v>osnovne strukovne studije</v>
      </c>
      <c r="F33" s="11"/>
      <c r="G33" s="11"/>
      <c r="H33" s="11"/>
      <c r="I33" s="11"/>
      <c r="J33" s="11"/>
      <c r="K33" s="11"/>
      <c r="L33" s="11"/>
      <c r="M33" s="13"/>
    </row>
    <row r="34" spans="1:13" ht="20.100000000000001" customHeight="1" x14ac:dyDescent="0.25">
      <c r="A34" s="7">
        <v>32</v>
      </c>
      <c r="B34" s="4" t="str">
        <f>LISTA_STUDENTI[[#This Row],[Broj indeksa]]</f>
        <v>2018/2067</v>
      </c>
      <c r="C34" s="4" t="str">
        <f>VLOOKUP(Jun_2019[[#This Row],[Broj indeksa]],LISTA_STUDENTI[[Broj indeksa]:[tip studija]],2,FALSE)</f>
        <v>Injac</v>
      </c>
      <c r="D34" s="4" t="str">
        <f>VLOOKUP(Jun_2019[Broj indeksa],LISTA_STUDENTI[[Broj indeksa]:[tip studija]],3,FALSE)</f>
        <v>Katarina</v>
      </c>
      <c r="E34" s="4" t="str">
        <f>VLOOKUP(Jun_2019[[#This Row],[Broj indeksa]],LISTA_STUDENTI[[Broj indeksa]:[tip studija]],4,FALSE)</f>
        <v>osnovne strukovne studije</v>
      </c>
      <c r="F34" s="11"/>
      <c r="G34" s="11"/>
      <c r="H34" s="11"/>
      <c r="I34" s="11"/>
      <c r="J34" s="11"/>
      <c r="K34" s="11"/>
      <c r="L34" s="11"/>
      <c r="M34" s="13"/>
    </row>
    <row r="35" spans="1:13" ht="20.100000000000001" customHeight="1" x14ac:dyDescent="0.25">
      <c r="A35" s="7">
        <v>33</v>
      </c>
      <c r="B35" s="4" t="str">
        <f>LISTA_STUDENTI[[#This Row],[Broj indeksa]]</f>
        <v>2018/2063</v>
      </c>
      <c r="C35" s="4" t="str">
        <f>VLOOKUP(Jun_2019[[#This Row],[Broj indeksa]],LISTA_STUDENTI[[Broj indeksa]:[tip studija]],2,FALSE)</f>
        <v>Jakovljević</v>
      </c>
      <c r="D35" s="4" t="str">
        <f>VLOOKUP(Jun_2019[Broj indeksa],LISTA_STUDENTI[[Broj indeksa]:[tip studija]],3,FALSE)</f>
        <v>Relja</v>
      </c>
      <c r="E35" s="4" t="str">
        <f>VLOOKUP(Jun_2019[[#This Row],[Broj indeksa]],LISTA_STUDENTI[[Broj indeksa]:[tip studija]],4,FALSE)</f>
        <v>osnovne strukovne studije</v>
      </c>
      <c r="F35" s="11"/>
      <c r="G35" s="11"/>
      <c r="H35" s="11"/>
      <c r="I35" s="11"/>
      <c r="J35" s="11"/>
      <c r="K35" s="11"/>
      <c r="L35" s="11"/>
      <c r="M35" s="13"/>
    </row>
    <row r="36" spans="1:13" ht="20.100000000000001" customHeight="1" x14ac:dyDescent="0.25">
      <c r="A36" s="7">
        <v>34</v>
      </c>
      <c r="B36" s="4" t="str">
        <f>LISTA_STUDENTI[[#This Row],[Broj indeksa]]</f>
        <v>2018/2021</v>
      </c>
      <c r="C36" s="4" t="str">
        <f>VLOOKUP(Jun_2019[[#This Row],[Broj indeksa]],LISTA_STUDENTI[[Broj indeksa]:[tip studija]],2,FALSE)</f>
        <v>Janković</v>
      </c>
      <c r="D36" s="4" t="str">
        <f>VLOOKUP(Jun_2019[Broj indeksa],LISTA_STUDENTI[[Broj indeksa]:[tip studija]],3,FALSE)</f>
        <v>Julia-Nina</v>
      </c>
      <c r="E36" s="4" t="str">
        <f>VLOOKUP(Jun_2019[[#This Row],[Broj indeksa]],LISTA_STUDENTI[[Broj indeksa]:[tip studija]],4,FALSE)</f>
        <v>osnovne strukovne studije</v>
      </c>
      <c r="F36" s="11"/>
      <c r="G36" s="11"/>
      <c r="H36" s="11"/>
      <c r="I36" s="11"/>
      <c r="J36" s="11"/>
      <c r="K36" s="11"/>
      <c r="L36" s="11"/>
      <c r="M36" s="13"/>
    </row>
    <row r="37" spans="1:13" ht="20.100000000000001" customHeight="1" x14ac:dyDescent="0.25">
      <c r="A37" s="7">
        <v>35</v>
      </c>
      <c r="B37" s="4" t="str">
        <f>LISTA_STUDENTI[[#This Row],[Broj indeksa]]</f>
        <v>2018/2053</v>
      </c>
      <c r="C37" s="4" t="str">
        <f>VLOOKUP(Jun_2019[[#This Row],[Broj indeksa]],LISTA_STUDENTI[[Broj indeksa]:[tip studija]],2,FALSE)</f>
        <v>Jezdimirović</v>
      </c>
      <c r="D37" s="4" t="str">
        <f>VLOOKUP(Jun_2019[Broj indeksa],LISTA_STUDENTI[[Broj indeksa]:[tip studija]],3,FALSE)</f>
        <v>Tamara</v>
      </c>
      <c r="E37" s="4" t="str">
        <f>VLOOKUP(Jun_2019[[#This Row],[Broj indeksa]],LISTA_STUDENTI[[Broj indeksa]:[tip studija]],4,FALSE)</f>
        <v>osnovne strukovne studije</v>
      </c>
      <c r="F37" s="11"/>
      <c r="G37" s="11"/>
      <c r="H37" s="11"/>
      <c r="I37" s="11"/>
      <c r="J37" s="11"/>
      <c r="K37" s="11"/>
      <c r="L37" s="11"/>
      <c r="M37" s="13"/>
    </row>
    <row r="38" spans="1:13" ht="20.100000000000001" customHeight="1" x14ac:dyDescent="0.25">
      <c r="A38" s="7">
        <v>36</v>
      </c>
      <c r="B38" s="4" t="str">
        <f>LISTA_STUDENTI[[#This Row],[Broj indeksa]]</f>
        <v>2018/2037</v>
      </c>
      <c r="C38" s="4" t="str">
        <f>VLOOKUP(Jun_2019[[#This Row],[Broj indeksa]],LISTA_STUDENTI[[Broj indeksa]:[tip studija]],2,FALSE)</f>
        <v>Jekić</v>
      </c>
      <c r="D38" s="4" t="str">
        <f>VLOOKUP(Jun_2019[Broj indeksa],LISTA_STUDENTI[[Broj indeksa]:[tip studija]],3,FALSE)</f>
        <v>Uroš</v>
      </c>
      <c r="E38" s="4" t="str">
        <f>VLOOKUP(Jun_2019[[#This Row],[Broj indeksa]],LISTA_STUDENTI[[Broj indeksa]:[tip studija]],4,FALSE)</f>
        <v>osnovne strukovne studije</v>
      </c>
      <c r="F38" s="11"/>
      <c r="G38" s="11"/>
      <c r="H38" s="11"/>
      <c r="I38" s="11"/>
      <c r="J38" s="11"/>
      <c r="K38" s="11"/>
      <c r="L38" s="11"/>
      <c r="M38" s="13"/>
    </row>
    <row r="39" spans="1:13" ht="20.100000000000001" customHeight="1" x14ac:dyDescent="0.25">
      <c r="A39" s="7">
        <v>37</v>
      </c>
      <c r="B39" s="4" t="str">
        <f>LISTA_STUDENTI[[#This Row],[Broj indeksa]]</f>
        <v>2018/2017</v>
      </c>
      <c r="C39" s="4" t="str">
        <f>VLOOKUP(Jun_2019[[#This Row],[Broj indeksa]],LISTA_STUDENTI[[Broj indeksa]:[tip studija]],2,FALSE)</f>
        <v>Jovićević</v>
      </c>
      <c r="D39" s="4" t="str">
        <f>VLOOKUP(Jun_2019[Broj indeksa],LISTA_STUDENTI[[Broj indeksa]:[tip studija]],3,FALSE)</f>
        <v>Tara</v>
      </c>
      <c r="E39" s="4" t="str">
        <f>VLOOKUP(Jun_2019[[#This Row],[Broj indeksa]],LISTA_STUDENTI[[Broj indeksa]:[tip studija]],4,FALSE)</f>
        <v>osnovne strukovne studije</v>
      </c>
      <c r="F39" s="11"/>
      <c r="G39" s="11"/>
      <c r="H39" s="11"/>
      <c r="I39" s="11"/>
      <c r="J39" s="11"/>
      <c r="K39" s="11"/>
      <c r="L39" s="11"/>
      <c r="M39" s="13"/>
    </row>
    <row r="40" spans="1:13" ht="20.100000000000001" customHeight="1" x14ac:dyDescent="0.25">
      <c r="A40" s="7">
        <v>38</v>
      </c>
      <c r="B40" s="4" t="str">
        <f>LISTA_STUDENTI[[#This Row],[Broj indeksa]]</f>
        <v>2018/2019</v>
      </c>
      <c r="C40" s="4" t="str">
        <f>VLOOKUP(Jun_2019[[#This Row],[Broj indeksa]],LISTA_STUDENTI[[Broj indeksa]:[tip studija]],2,FALSE)</f>
        <v>Jovičić</v>
      </c>
      <c r="D40" s="4" t="str">
        <f>VLOOKUP(Jun_2019[Broj indeksa],LISTA_STUDENTI[[Broj indeksa]:[tip studija]],3,FALSE)</f>
        <v>Marko</v>
      </c>
      <c r="E40" s="4" t="str">
        <f>VLOOKUP(Jun_2019[[#This Row],[Broj indeksa]],LISTA_STUDENTI[[Broj indeksa]:[tip studija]],4,FALSE)</f>
        <v>osnovne strukovne studije</v>
      </c>
      <c r="F40" s="11"/>
      <c r="G40" s="11"/>
      <c r="H40" s="11"/>
      <c r="I40" s="11"/>
      <c r="J40" s="11"/>
      <c r="K40" s="11"/>
      <c r="L40" s="11"/>
      <c r="M40" s="13"/>
    </row>
    <row r="41" spans="1:13" ht="20.100000000000001" customHeight="1" x14ac:dyDescent="0.25">
      <c r="A41" s="7">
        <v>39</v>
      </c>
      <c r="B41" s="4" t="str">
        <f>LISTA_STUDENTI[[#This Row],[Broj indeksa]]</f>
        <v>2015/2526</v>
      </c>
      <c r="C41" s="4" t="str">
        <f>VLOOKUP(Jun_2019[[#This Row],[Broj indeksa]],LISTA_STUDENTI[[Broj indeksa]:[tip studija]],2,FALSE)</f>
        <v>Jokić</v>
      </c>
      <c r="D41" s="4" t="str">
        <f>VLOOKUP(Jun_2019[Broj indeksa],LISTA_STUDENTI[[Broj indeksa]:[tip studija]],3,FALSE)</f>
        <v>Nemanja</v>
      </c>
      <c r="E41" s="4" t="str">
        <f>VLOOKUP(Jun_2019[[#This Row],[Broj indeksa]],LISTA_STUDENTI[[Broj indeksa]:[tip studija]],4,FALSE)</f>
        <v>osnovne strukovne studije</v>
      </c>
      <c r="F41" s="11"/>
      <c r="G41" s="11"/>
      <c r="H41" s="11"/>
      <c r="I41" s="11"/>
      <c r="J41" s="11"/>
      <c r="K41" s="11"/>
      <c r="L41" s="11"/>
      <c r="M41" s="13"/>
    </row>
    <row r="42" spans="1:13" ht="20.100000000000001" customHeight="1" x14ac:dyDescent="0.25">
      <c r="A42" s="7">
        <v>40</v>
      </c>
      <c r="B42" s="4" t="str">
        <f>LISTA_STUDENTI[[#This Row],[Broj indeksa]]</f>
        <v>2018/2011</v>
      </c>
      <c r="C42" s="4" t="str">
        <f>VLOOKUP(Jun_2019[[#This Row],[Broj indeksa]],LISTA_STUDENTI[[Broj indeksa]:[tip studija]],2,FALSE)</f>
        <v>Kaitović</v>
      </c>
      <c r="D42" s="4" t="str">
        <f>VLOOKUP(Jun_2019[Broj indeksa],LISTA_STUDENTI[[Broj indeksa]:[tip studija]],3,FALSE)</f>
        <v>Tamara</v>
      </c>
      <c r="E42" s="4" t="str">
        <f>VLOOKUP(Jun_2019[[#This Row],[Broj indeksa]],LISTA_STUDENTI[[Broj indeksa]:[tip studija]],4,FALSE)</f>
        <v>osnovne strukovne studije</v>
      </c>
      <c r="F42" s="11"/>
      <c r="G42" s="11"/>
      <c r="H42" s="11"/>
      <c r="I42" s="11"/>
      <c r="J42" s="11"/>
      <c r="K42" s="11"/>
      <c r="L42" s="11"/>
      <c r="M42" s="13"/>
    </row>
    <row r="43" spans="1:13" ht="20.100000000000001" customHeight="1" x14ac:dyDescent="0.25">
      <c r="A43" s="7">
        <v>41</v>
      </c>
      <c r="B43" s="4" t="str">
        <f>LISTA_STUDENTI[[#This Row],[Broj indeksa]]</f>
        <v>2018/2050</v>
      </c>
      <c r="C43" s="4" t="str">
        <f>VLOOKUP(Jun_2019[[#This Row],[Broj indeksa]],LISTA_STUDENTI[[Broj indeksa]:[tip studija]],2,FALSE)</f>
        <v>Knežević</v>
      </c>
      <c r="D43" s="4" t="str">
        <f>VLOOKUP(Jun_2019[Broj indeksa],LISTA_STUDENTI[[Broj indeksa]:[tip studija]],3,FALSE)</f>
        <v>Stefan</v>
      </c>
      <c r="E43" s="4" t="str">
        <f>VLOOKUP(Jun_2019[[#This Row],[Broj indeksa]],LISTA_STUDENTI[[Broj indeksa]:[tip studija]],4,FALSE)</f>
        <v>osnovne strukovne studije</v>
      </c>
      <c r="F43" s="11"/>
      <c r="G43" s="11"/>
      <c r="H43" s="11"/>
      <c r="I43" s="11"/>
      <c r="J43" s="11"/>
      <c r="K43" s="11"/>
      <c r="L43" s="11"/>
      <c r="M43" s="13"/>
    </row>
    <row r="44" spans="1:13" ht="20.100000000000001" customHeight="1" x14ac:dyDescent="0.25">
      <c r="A44" s="7">
        <v>42</v>
      </c>
      <c r="B44" s="4" t="str">
        <f>LISTA_STUDENTI[[#This Row],[Broj indeksa]]</f>
        <v>2018/2064</v>
      </c>
      <c r="C44" s="4" t="str">
        <f>VLOOKUP(Jun_2019[[#This Row],[Broj indeksa]],LISTA_STUDENTI[[Broj indeksa]:[tip studija]],2,FALSE)</f>
        <v>Kovačević</v>
      </c>
      <c r="D44" s="4" t="str">
        <f>VLOOKUP(Jun_2019[Broj indeksa],LISTA_STUDENTI[[Broj indeksa]:[tip studija]],3,FALSE)</f>
        <v>Danilo</v>
      </c>
      <c r="E44" s="4" t="str">
        <f>VLOOKUP(Jun_2019[[#This Row],[Broj indeksa]],LISTA_STUDENTI[[Broj indeksa]:[tip studija]],4,FALSE)</f>
        <v>osnovne strukovne studije</v>
      </c>
      <c r="F44" s="11"/>
      <c r="G44" s="11"/>
      <c r="H44" s="11"/>
      <c r="I44" s="11"/>
      <c r="J44" s="11"/>
      <c r="K44" s="11"/>
      <c r="L44" s="11"/>
      <c r="M44" s="13"/>
    </row>
    <row r="45" spans="1:13" ht="20.100000000000001" customHeight="1" x14ac:dyDescent="0.25">
      <c r="A45" s="7">
        <v>43</v>
      </c>
      <c r="B45" s="4" t="str">
        <f>LISTA_STUDENTI[[#This Row],[Broj indeksa]]</f>
        <v>2018/2009</v>
      </c>
      <c r="C45" s="4" t="str">
        <f>VLOOKUP(Jun_2019[[#This Row],[Broj indeksa]],LISTA_STUDENTI[[Broj indeksa]:[tip studija]],2,FALSE)</f>
        <v>Kostić</v>
      </c>
      <c r="D45" s="4" t="str">
        <f>VLOOKUP(Jun_2019[Broj indeksa],LISTA_STUDENTI[[Broj indeksa]:[tip studija]],3,FALSE)</f>
        <v>Dušan</v>
      </c>
      <c r="E45" s="4" t="str">
        <f>VLOOKUP(Jun_2019[[#This Row],[Broj indeksa]],LISTA_STUDENTI[[Broj indeksa]:[tip studija]],4,FALSE)</f>
        <v>osnovne strukovne studije</v>
      </c>
      <c r="F45" s="11"/>
      <c r="G45" s="11"/>
      <c r="H45" s="11"/>
      <c r="I45" s="11"/>
      <c r="J45" s="11"/>
      <c r="K45" s="11"/>
      <c r="L45" s="11"/>
      <c r="M45" s="13"/>
    </row>
    <row r="46" spans="1:13" ht="20.100000000000001" customHeight="1" x14ac:dyDescent="0.25">
      <c r="A46" s="7">
        <v>44</v>
      </c>
      <c r="B46" s="4" t="str">
        <f>LISTA_STUDENTI[[#This Row],[Broj indeksa]]</f>
        <v>2018/2044</v>
      </c>
      <c r="C46" s="4" t="str">
        <f>VLOOKUP(Jun_2019[[#This Row],[Broj indeksa]],LISTA_STUDENTI[[Broj indeksa]:[tip studija]],2,FALSE)</f>
        <v>Kuburović</v>
      </c>
      <c r="D46" s="4" t="str">
        <f>VLOOKUP(Jun_2019[Broj indeksa],LISTA_STUDENTI[[Broj indeksa]:[tip studija]],3,FALSE)</f>
        <v>Andreja</v>
      </c>
      <c r="E46" s="4" t="str">
        <f>VLOOKUP(Jun_2019[[#This Row],[Broj indeksa]],LISTA_STUDENTI[[Broj indeksa]:[tip studija]],4,FALSE)</f>
        <v>osnovne strukovne studije</v>
      </c>
      <c r="F46" s="11"/>
      <c r="G46" s="11"/>
      <c r="H46" s="11"/>
      <c r="I46" s="11"/>
      <c r="J46" s="11"/>
      <c r="K46" s="11"/>
      <c r="L46" s="11"/>
      <c r="M46" s="13"/>
    </row>
    <row r="47" spans="1:13" ht="20.100000000000001" customHeight="1" x14ac:dyDescent="0.25">
      <c r="A47" s="7">
        <v>45</v>
      </c>
      <c r="B47" s="4" t="str">
        <f>LISTA_STUDENTI[[#This Row],[Broj indeksa]]</f>
        <v>2018/2052</v>
      </c>
      <c r="C47" s="4" t="str">
        <f>VLOOKUP(Jun_2019[[#This Row],[Broj indeksa]],LISTA_STUDENTI[[Broj indeksa]:[tip studija]],2,FALSE)</f>
        <v>Kučinar</v>
      </c>
      <c r="D47" s="4" t="str">
        <f>VLOOKUP(Jun_2019[Broj indeksa],LISTA_STUDENTI[[Broj indeksa]:[tip studija]],3,FALSE)</f>
        <v>Lazar</v>
      </c>
      <c r="E47" s="4" t="str">
        <f>VLOOKUP(Jun_2019[[#This Row],[Broj indeksa]],LISTA_STUDENTI[[Broj indeksa]:[tip studija]],4,FALSE)</f>
        <v>osnovne strukovne studije</v>
      </c>
      <c r="F47" s="11"/>
      <c r="G47" s="11"/>
      <c r="H47" s="11"/>
      <c r="I47" s="11"/>
      <c r="J47" s="11"/>
      <c r="K47" s="11"/>
      <c r="L47" s="11"/>
      <c r="M47" s="13"/>
    </row>
    <row r="48" spans="1:13" ht="20.100000000000001" customHeight="1" x14ac:dyDescent="0.25">
      <c r="A48" s="7">
        <v>46</v>
      </c>
      <c r="B48" s="4" t="str">
        <f>LISTA_STUDENTI[[#This Row],[Broj indeksa]]</f>
        <v>2018/2042</v>
      </c>
      <c r="C48" s="4" t="str">
        <f>VLOOKUP(Jun_2019[[#This Row],[Broj indeksa]],LISTA_STUDENTI[[Broj indeksa]:[tip studija]],2,FALSE)</f>
        <v>Lončar</v>
      </c>
      <c r="D48" s="4" t="str">
        <f>VLOOKUP(Jun_2019[Broj indeksa],LISTA_STUDENTI[[Broj indeksa]:[tip studija]],3,FALSE)</f>
        <v>Luka</v>
      </c>
      <c r="E48" s="4" t="str">
        <f>VLOOKUP(Jun_2019[[#This Row],[Broj indeksa]],LISTA_STUDENTI[[Broj indeksa]:[tip studija]],4,FALSE)</f>
        <v>osnovne strukovne studije</v>
      </c>
      <c r="F48" s="11"/>
      <c r="G48" s="11"/>
      <c r="H48" s="11"/>
      <c r="I48" s="11"/>
      <c r="J48" s="11"/>
      <c r="K48" s="11"/>
      <c r="L48" s="11"/>
      <c r="M48" s="13"/>
    </row>
    <row r="49" spans="1:13" ht="20.100000000000001" customHeight="1" x14ac:dyDescent="0.25">
      <c r="A49" s="7">
        <v>47</v>
      </c>
      <c r="B49" s="4" t="str">
        <f>LISTA_STUDENTI[[#This Row],[Broj indeksa]]</f>
        <v>2017/2033</v>
      </c>
      <c r="C49" s="4" t="str">
        <f>VLOOKUP(Jun_2019[[#This Row],[Broj indeksa]],LISTA_STUDENTI[[Broj indeksa]:[tip studija]],2,FALSE)</f>
        <v>Majstorović</v>
      </c>
      <c r="D49" s="4" t="str">
        <f>VLOOKUP(Jun_2019[Broj indeksa],LISTA_STUDENTI[[Broj indeksa]:[tip studija]],3,FALSE)</f>
        <v>Miloš</v>
      </c>
      <c r="E49" s="4" t="str">
        <f>VLOOKUP(Jun_2019[[#This Row],[Broj indeksa]],LISTA_STUDENTI[[Broj indeksa]:[tip studija]],4,FALSE)</f>
        <v>osnovne strukovne studije</v>
      </c>
      <c r="F49" s="11"/>
      <c r="G49" s="11"/>
      <c r="H49" s="11"/>
      <c r="I49" s="11"/>
      <c r="J49" s="11"/>
      <c r="K49" s="11"/>
      <c r="L49" s="11"/>
      <c r="M49" s="13"/>
    </row>
    <row r="50" spans="1:13" ht="20.100000000000001" customHeight="1" x14ac:dyDescent="0.25">
      <c r="A50" s="7">
        <v>48</v>
      </c>
      <c r="B50" s="4" t="str">
        <f>LISTA_STUDENTI[[#This Row],[Broj indeksa]]</f>
        <v>2018/2054</v>
      </c>
      <c r="C50" s="4" t="str">
        <f>VLOOKUP(Jun_2019[[#This Row],[Broj indeksa]],LISTA_STUDENTI[[Broj indeksa]:[tip studija]],2,FALSE)</f>
        <v>Maksimović</v>
      </c>
      <c r="D50" s="4" t="str">
        <f>VLOOKUP(Jun_2019[Broj indeksa],LISTA_STUDENTI[[Broj indeksa]:[tip studija]],3,FALSE)</f>
        <v>Andrea</v>
      </c>
      <c r="E50" s="4" t="str">
        <f>VLOOKUP(Jun_2019[[#This Row],[Broj indeksa]],LISTA_STUDENTI[[Broj indeksa]:[tip studija]],4,FALSE)</f>
        <v>osnovne strukovne studije</v>
      </c>
      <c r="F50" s="11"/>
      <c r="G50" s="11"/>
      <c r="H50" s="11"/>
      <c r="I50" s="11"/>
      <c r="J50" s="11"/>
      <c r="K50" s="11"/>
      <c r="L50" s="11"/>
      <c r="M50" s="13"/>
    </row>
    <row r="51" spans="1:13" ht="20.100000000000001" customHeight="1" x14ac:dyDescent="0.25">
      <c r="A51" s="7">
        <v>49</v>
      </c>
      <c r="B51" s="4" t="str">
        <f>LISTA_STUDENTI[[#This Row],[Broj indeksa]]</f>
        <v>2018/2056</v>
      </c>
      <c r="C51" s="4" t="str">
        <f>VLOOKUP(Jun_2019[[#This Row],[Broj indeksa]],LISTA_STUDENTI[[Broj indeksa]:[tip studija]],2,FALSE)</f>
        <v>Mandić</v>
      </c>
      <c r="D51" s="4" t="str">
        <f>VLOOKUP(Jun_2019[Broj indeksa],LISTA_STUDENTI[[Broj indeksa]:[tip studija]],3,FALSE)</f>
        <v>Marija</v>
      </c>
      <c r="E51" s="4" t="str">
        <f>VLOOKUP(Jun_2019[[#This Row],[Broj indeksa]],LISTA_STUDENTI[[Broj indeksa]:[tip studija]],4,FALSE)</f>
        <v>osnovne strukovne studije</v>
      </c>
      <c r="F51" s="11"/>
      <c r="G51" s="11"/>
      <c r="H51" s="11"/>
      <c r="I51" s="11"/>
      <c r="J51" s="11"/>
      <c r="K51" s="11"/>
      <c r="L51" s="11"/>
      <c r="M51" s="13"/>
    </row>
    <row r="52" spans="1:13" ht="20.100000000000001" customHeight="1" x14ac:dyDescent="0.25">
      <c r="A52" s="7">
        <v>50</v>
      </c>
      <c r="B52" s="4" t="str">
        <f>LISTA_STUDENTI[[#This Row],[Broj indeksa]]</f>
        <v>2018/2066</v>
      </c>
      <c r="C52" s="4" t="str">
        <f>VLOOKUP(Jun_2019[[#This Row],[Broj indeksa]],LISTA_STUDENTI[[Broj indeksa]:[tip studija]],2,FALSE)</f>
        <v>Marković</v>
      </c>
      <c r="D52" s="4" t="str">
        <f>VLOOKUP(Jun_2019[Broj indeksa],LISTA_STUDENTI[[Broj indeksa]:[tip studija]],3,FALSE)</f>
        <v>Katarina</v>
      </c>
      <c r="E52" s="4" t="str">
        <f>VLOOKUP(Jun_2019[[#This Row],[Broj indeksa]],LISTA_STUDENTI[[Broj indeksa]:[tip studija]],4,FALSE)</f>
        <v>osnovne strukovne studije</v>
      </c>
      <c r="F52" s="11"/>
      <c r="G52" s="11"/>
      <c r="H52" s="11"/>
      <c r="I52" s="11"/>
      <c r="J52" s="11"/>
      <c r="K52" s="11"/>
      <c r="L52" s="11"/>
      <c r="M52" s="13"/>
    </row>
    <row r="53" spans="1:13" ht="20.100000000000001" customHeight="1" x14ac:dyDescent="0.25">
      <c r="A53" s="7">
        <v>51</v>
      </c>
      <c r="B53" s="4" t="str">
        <f>LISTA_STUDENTI[[#This Row],[Broj indeksa]]</f>
        <v>2018/2048</v>
      </c>
      <c r="C53" s="4" t="str">
        <f>VLOOKUP(Jun_2019[[#This Row],[Broj indeksa]],LISTA_STUDENTI[[Broj indeksa]:[tip studija]],2,FALSE)</f>
        <v>Maćešić</v>
      </c>
      <c r="D53" s="4" t="str">
        <f>VLOOKUP(Jun_2019[Broj indeksa],LISTA_STUDENTI[[Broj indeksa]:[tip studija]],3,FALSE)</f>
        <v>Srđan</v>
      </c>
      <c r="E53" s="4" t="str">
        <f>VLOOKUP(Jun_2019[[#This Row],[Broj indeksa]],LISTA_STUDENTI[[Broj indeksa]:[tip studija]],4,FALSE)</f>
        <v>osnovne strukovne studije</v>
      </c>
      <c r="F53" s="11"/>
      <c r="G53" s="11"/>
      <c r="H53" s="11"/>
      <c r="I53" s="11"/>
      <c r="J53" s="11"/>
      <c r="K53" s="11"/>
      <c r="L53" s="11"/>
      <c r="M53" s="13"/>
    </row>
    <row r="54" spans="1:13" ht="20.100000000000001" customHeight="1" x14ac:dyDescent="0.25">
      <c r="A54" s="7">
        <v>52</v>
      </c>
      <c r="B54" s="4" t="str">
        <f>LISTA_STUDENTI[[#This Row],[Broj indeksa]]</f>
        <v>2018/2004</v>
      </c>
      <c r="C54" s="4" t="str">
        <f>VLOOKUP(Jun_2019[[#This Row],[Broj indeksa]],LISTA_STUDENTI[[Broj indeksa]:[tip studija]],2,FALSE)</f>
        <v>Mijatović</v>
      </c>
      <c r="D54" s="4" t="str">
        <f>VLOOKUP(Jun_2019[Broj indeksa],LISTA_STUDENTI[[Broj indeksa]:[tip studija]],3,FALSE)</f>
        <v>Bojan</v>
      </c>
      <c r="E54" s="4" t="str">
        <f>VLOOKUP(Jun_2019[[#This Row],[Broj indeksa]],LISTA_STUDENTI[[Broj indeksa]:[tip studija]],4,FALSE)</f>
        <v>osnovne strukovne studije</v>
      </c>
      <c r="F54" s="11"/>
      <c r="G54" s="11"/>
      <c r="H54" s="11"/>
      <c r="I54" s="11"/>
      <c r="J54" s="11"/>
      <c r="K54" s="11"/>
      <c r="L54" s="11"/>
      <c r="M54" s="13"/>
    </row>
    <row r="55" spans="1:13" ht="20.100000000000001" customHeight="1" x14ac:dyDescent="0.25">
      <c r="A55" s="7">
        <v>53</v>
      </c>
      <c r="B55" s="4" t="str">
        <f>LISTA_STUDENTI[[#This Row],[Broj indeksa]]</f>
        <v>2018/2062</v>
      </c>
      <c r="C55" s="4" t="str">
        <f>VLOOKUP(Jun_2019[[#This Row],[Broj indeksa]],LISTA_STUDENTI[[Broj indeksa]:[tip studija]],2,FALSE)</f>
        <v>Milivojević</v>
      </c>
      <c r="D55" s="4" t="str">
        <f>VLOOKUP(Jun_2019[Broj indeksa],LISTA_STUDENTI[[Broj indeksa]:[tip studija]],3,FALSE)</f>
        <v>Petar</v>
      </c>
      <c r="E55" s="4" t="str">
        <f>VLOOKUP(Jun_2019[[#This Row],[Broj indeksa]],LISTA_STUDENTI[[Broj indeksa]:[tip studija]],4,FALSE)</f>
        <v>osnovne strukovne studije</v>
      </c>
      <c r="F55" s="11"/>
      <c r="G55" s="11"/>
      <c r="H55" s="11"/>
      <c r="I55" s="11"/>
      <c r="J55" s="11"/>
      <c r="K55" s="11"/>
      <c r="L55" s="11"/>
      <c r="M55" s="13"/>
    </row>
    <row r="56" spans="1:13" ht="20.100000000000001" customHeight="1" x14ac:dyDescent="0.25">
      <c r="A56" s="7">
        <v>54</v>
      </c>
      <c r="B56" s="4" t="str">
        <f>LISTA_STUDENTI[[#This Row],[Broj indeksa]]</f>
        <v>2018/2512</v>
      </c>
      <c r="C56" s="4" t="str">
        <f>VLOOKUP(Jun_2019[[#This Row],[Broj indeksa]],LISTA_STUDENTI[[Broj indeksa]:[tip studija]],2,FALSE)</f>
        <v>Milošević</v>
      </c>
      <c r="D56" s="4" t="str">
        <f>VLOOKUP(Jun_2019[Broj indeksa],LISTA_STUDENTI[[Broj indeksa]:[tip studija]],3,FALSE)</f>
        <v>Irena</v>
      </c>
      <c r="E56" s="4" t="str">
        <f>VLOOKUP(Jun_2019[[#This Row],[Broj indeksa]],LISTA_STUDENTI[[Broj indeksa]:[tip studija]],4,FALSE)</f>
        <v>osnovne strukovne studije</v>
      </c>
      <c r="F56" s="11"/>
      <c r="G56" s="11"/>
      <c r="H56" s="11"/>
      <c r="I56" s="11"/>
      <c r="J56" s="11"/>
      <c r="K56" s="11"/>
      <c r="L56" s="11"/>
      <c r="M56" s="13"/>
    </row>
    <row r="57" spans="1:13" ht="20.100000000000001" customHeight="1" x14ac:dyDescent="0.25">
      <c r="A57" s="7">
        <v>55</v>
      </c>
      <c r="B57" s="4" t="str">
        <f>LISTA_STUDENTI[[#This Row],[Broj indeksa]]</f>
        <v>2018/2034</v>
      </c>
      <c r="C57" s="4" t="str">
        <f>VLOOKUP(Jun_2019[[#This Row],[Broj indeksa]],LISTA_STUDENTI[[Broj indeksa]:[tip studija]],2,FALSE)</f>
        <v>Milošević</v>
      </c>
      <c r="D57" s="4" t="str">
        <f>VLOOKUP(Jun_2019[Broj indeksa],LISTA_STUDENTI[[Broj indeksa]:[tip studija]],3,FALSE)</f>
        <v>Strahinja</v>
      </c>
      <c r="E57" s="4" t="str">
        <f>VLOOKUP(Jun_2019[[#This Row],[Broj indeksa]],LISTA_STUDENTI[[Broj indeksa]:[tip studija]],4,FALSE)</f>
        <v>osnovne strukovne studije</v>
      </c>
      <c r="F57" s="11"/>
      <c r="G57" s="11"/>
      <c r="H57" s="11"/>
      <c r="I57" s="11"/>
      <c r="J57" s="11"/>
      <c r="K57" s="11"/>
      <c r="L57" s="11"/>
      <c r="M57" s="13"/>
    </row>
    <row r="58" spans="1:13" ht="20.100000000000001" customHeight="1" x14ac:dyDescent="0.25">
      <c r="A58" s="7">
        <v>56</v>
      </c>
      <c r="B58" s="4" t="str">
        <f>LISTA_STUDENTI[[#This Row],[Broj indeksa]]</f>
        <v>2018/2068</v>
      </c>
      <c r="C58" s="4" t="str">
        <f>VLOOKUP(Jun_2019[[#This Row],[Broj indeksa]],LISTA_STUDENTI[[Broj indeksa]:[tip studija]],2,FALSE)</f>
        <v>Milošević</v>
      </c>
      <c r="D58" s="4" t="str">
        <f>VLOOKUP(Jun_2019[Broj indeksa],LISTA_STUDENTI[[Broj indeksa]:[tip studija]],3,FALSE)</f>
        <v>Miloš</v>
      </c>
      <c r="E58" s="4" t="str">
        <f>VLOOKUP(Jun_2019[[#This Row],[Broj indeksa]],LISTA_STUDENTI[[Broj indeksa]:[tip studija]],4,FALSE)</f>
        <v>osnovne strukovne studije</v>
      </c>
      <c r="F58" s="11"/>
      <c r="G58" s="11"/>
      <c r="H58" s="11"/>
      <c r="I58" s="11"/>
      <c r="J58" s="11"/>
      <c r="K58" s="11"/>
      <c r="L58" s="11"/>
      <c r="M58" s="13"/>
    </row>
    <row r="59" spans="1:13" ht="20.100000000000001" customHeight="1" x14ac:dyDescent="0.25">
      <c r="A59" s="7">
        <v>57</v>
      </c>
      <c r="B59" s="4" t="str">
        <f>LISTA_STUDENTI[[#This Row],[Broj indeksa]]</f>
        <v>2018/2505</v>
      </c>
      <c r="C59" s="4" t="str">
        <f>VLOOKUP(Jun_2019[[#This Row],[Broj indeksa]],LISTA_STUDENTI[[Broj indeksa]:[tip studija]],2,FALSE)</f>
        <v>Mitrović</v>
      </c>
      <c r="D59" s="4" t="str">
        <f>VLOOKUP(Jun_2019[Broj indeksa],LISTA_STUDENTI[[Broj indeksa]:[tip studija]],3,FALSE)</f>
        <v>Dragan</v>
      </c>
      <c r="E59" s="4" t="str">
        <f>VLOOKUP(Jun_2019[[#This Row],[Broj indeksa]],LISTA_STUDENTI[[Broj indeksa]:[tip studija]],4,FALSE)</f>
        <v>osnovne strukovne studije</v>
      </c>
      <c r="F59" s="11"/>
      <c r="G59" s="11"/>
      <c r="H59" s="11"/>
      <c r="I59" s="11"/>
      <c r="J59" s="11"/>
      <c r="K59" s="11"/>
      <c r="L59" s="11"/>
      <c r="M59" s="13"/>
    </row>
    <row r="60" spans="1:13" ht="20.100000000000001" customHeight="1" x14ac:dyDescent="0.25">
      <c r="A60" s="7">
        <v>58</v>
      </c>
      <c r="B60" s="4" t="str">
        <f>LISTA_STUDENTI[[#This Row],[Broj indeksa]]</f>
        <v>2018/2046</v>
      </c>
      <c r="C60" s="4" t="str">
        <f>VLOOKUP(Jun_2019[[#This Row],[Broj indeksa]],LISTA_STUDENTI[[Broj indeksa]:[tip studija]],2,FALSE)</f>
        <v>Mlađenović</v>
      </c>
      <c r="D60" s="4" t="str">
        <f>VLOOKUP(Jun_2019[Broj indeksa],LISTA_STUDENTI[[Broj indeksa]:[tip studija]],3,FALSE)</f>
        <v>Natalija</v>
      </c>
      <c r="E60" s="4" t="str">
        <f>VLOOKUP(Jun_2019[[#This Row],[Broj indeksa]],LISTA_STUDENTI[[Broj indeksa]:[tip studija]],4,FALSE)</f>
        <v>osnovne strukovne studije</v>
      </c>
      <c r="F60" s="11"/>
      <c r="G60" s="11"/>
      <c r="H60" s="11"/>
      <c r="I60" s="11"/>
      <c r="J60" s="11"/>
      <c r="K60" s="11"/>
      <c r="L60" s="11"/>
      <c r="M60" s="13"/>
    </row>
    <row r="61" spans="1:13" ht="20.100000000000001" customHeight="1" x14ac:dyDescent="0.25">
      <c r="A61" s="7">
        <v>59</v>
      </c>
      <c r="B61" s="4" t="str">
        <f>LISTA_STUDENTI[[#This Row],[Broj indeksa]]</f>
        <v>2017/2042</v>
      </c>
      <c r="C61" s="4" t="str">
        <f>VLOOKUP(Jun_2019[[#This Row],[Broj indeksa]],LISTA_STUDENTI[[Broj indeksa]:[tip studija]],2,FALSE)</f>
        <v>Nešovanović</v>
      </c>
      <c r="D61" s="4" t="str">
        <f>VLOOKUP(Jun_2019[Broj indeksa],LISTA_STUDENTI[[Broj indeksa]:[tip studija]],3,FALSE)</f>
        <v>Đorđe</v>
      </c>
      <c r="E61" s="4" t="str">
        <f>VLOOKUP(Jun_2019[[#This Row],[Broj indeksa]],LISTA_STUDENTI[[Broj indeksa]:[tip studija]],4,FALSE)</f>
        <v>osnovne strukovne studije</v>
      </c>
      <c r="F61" s="11"/>
      <c r="G61" s="11"/>
      <c r="H61" s="11"/>
      <c r="I61" s="11"/>
      <c r="J61" s="11"/>
      <c r="K61" s="11"/>
      <c r="L61" s="11"/>
      <c r="M61" s="13"/>
    </row>
    <row r="62" spans="1:13" ht="20.100000000000001" customHeight="1" x14ac:dyDescent="0.25">
      <c r="A62" s="7">
        <v>60</v>
      </c>
      <c r="B62" s="4" t="str">
        <f>LISTA_STUDENTI[[#This Row],[Broj indeksa]]</f>
        <v>2018/2016</v>
      </c>
      <c r="C62" s="4" t="str">
        <f>VLOOKUP(Jun_2019[[#This Row],[Broj indeksa]],LISTA_STUDENTI[[Broj indeksa]:[tip studija]],2,FALSE)</f>
        <v>Nikolovski</v>
      </c>
      <c r="D62" s="4" t="str">
        <f>VLOOKUP(Jun_2019[Broj indeksa],LISTA_STUDENTI[[Broj indeksa]:[tip studija]],3,FALSE)</f>
        <v>Ilija</v>
      </c>
      <c r="E62" s="4" t="str">
        <f>VLOOKUP(Jun_2019[[#This Row],[Broj indeksa]],LISTA_STUDENTI[[Broj indeksa]:[tip studija]],4,FALSE)</f>
        <v>osnovne strukovne studije</v>
      </c>
      <c r="F62" s="11"/>
      <c r="G62" s="11"/>
      <c r="H62" s="11"/>
      <c r="I62" s="11"/>
      <c r="J62" s="11"/>
      <c r="K62" s="11"/>
      <c r="L62" s="11"/>
      <c r="M62" s="13"/>
    </row>
    <row r="63" spans="1:13" ht="20.100000000000001" customHeight="1" x14ac:dyDescent="0.25">
      <c r="A63" s="7">
        <v>61</v>
      </c>
      <c r="B63" s="4" t="str">
        <f>LISTA_STUDENTI[[#This Row],[Broj indeksa]]</f>
        <v>2018/2501</v>
      </c>
      <c r="C63" s="4" t="str">
        <f>VLOOKUP(Jun_2019[[#This Row],[Broj indeksa]],LISTA_STUDENTI[[Broj indeksa]:[tip studija]],2,FALSE)</f>
        <v>Novaković</v>
      </c>
      <c r="D63" s="4" t="str">
        <f>VLOOKUP(Jun_2019[Broj indeksa],LISTA_STUDENTI[[Broj indeksa]:[tip studija]],3,FALSE)</f>
        <v>Milena</v>
      </c>
      <c r="E63" s="4" t="str">
        <f>VLOOKUP(Jun_2019[[#This Row],[Broj indeksa]],LISTA_STUDENTI[[Broj indeksa]:[tip studija]],4,FALSE)</f>
        <v>osnovne strukovne studije</v>
      </c>
      <c r="F63" s="11"/>
      <c r="G63" s="11"/>
      <c r="H63" s="11"/>
      <c r="I63" s="11"/>
      <c r="J63" s="11"/>
      <c r="K63" s="11"/>
      <c r="L63" s="11"/>
      <c r="M63" s="13"/>
    </row>
    <row r="64" spans="1:13" ht="20.100000000000001" customHeight="1" x14ac:dyDescent="0.25">
      <c r="A64" s="7">
        <v>62</v>
      </c>
      <c r="B64" s="4" t="str">
        <f>LISTA_STUDENTI[[#This Row],[Broj indeksa]]</f>
        <v>2018/2028</v>
      </c>
      <c r="C64" s="4" t="str">
        <f>VLOOKUP(Jun_2019[[#This Row],[Broj indeksa]],LISTA_STUDENTI[[Broj indeksa]:[tip studija]],2,FALSE)</f>
        <v>Obradović</v>
      </c>
      <c r="D64" s="4" t="str">
        <f>VLOOKUP(Jun_2019[Broj indeksa],LISTA_STUDENTI[[Broj indeksa]:[tip studija]],3,FALSE)</f>
        <v>Marija</v>
      </c>
      <c r="E64" s="4" t="str">
        <f>VLOOKUP(Jun_2019[[#This Row],[Broj indeksa]],LISTA_STUDENTI[[Broj indeksa]:[tip studija]],4,FALSE)</f>
        <v>osnovne strukovne studije</v>
      </c>
      <c r="F64" s="11"/>
      <c r="G64" s="11"/>
      <c r="H64" s="11"/>
      <c r="I64" s="11"/>
      <c r="J64" s="11"/>
      <c r="K64" s="11"/>
      <c r="L64" s="11"/>
      <c r="M64" s="13"/>
    </row>
    <row r="65" spans="1:13" ht="20.100000000000001" customHeight="1" x14ac:dyDescent="0.25">
      <c r="A65" s="7">
        <v>63</v>
      </c>
      <c r="B65" s="4" t="str">
        <f>LISTA_STUDENTI[[#This Row],[Broj indeksa]]</f>
        <v>2018/2503</v>
      </c>
      <c r="C65" s="4" t="str">
        <f>VLOOKUP(Jun_2019[[#This Row],[Broj indeksa]],LISTA_STUDENTI[[Broj indeksa]:[tip studija]],2,FALSE)</f>
        <v>Ognjenović</v>
      </c>
      <c r="D65" s="4" t="str">
        <f>VLOOKUP(Jun_2019[Broj indeksa],LISTA_STUDENTI[[Broj indeksa]:[tip studija]],3,FALSE)</f>
        <v>Katarina</v>
      </c>
      <c r="E65" s="4" t="str">
        <f>VLOOKUP(Jun_2019[[#This Row],[Broj indeksa]],LISTA_STUDENTI[[Broj indeksa]:[tip studija]],4,FALSE)</f>
        <v>osnovne strukovne studije</v>
      </c>
      <c r="F65" s="11"/>
      <c r="G65" s="11"/>
      <c r="H65" s="11"/>
      <c r="I65" s="11"/>
      <c r="J65" s="11"/>
      <c r="K65" s="11"/>
      <c r="L65" s="11"/>
      <c r="M65" s="13"/>
    </row>
    <row r="66" spans="1:13" ht="20.100000000000001" customHeight="1" x14ac:dyDescent="0.25">
      <c r="A66" s="7">
        <v>64</v>
      </c>
      <c r="B66" s="4" t="str">
        <f>LISTA_STUDENTI[[#This Row],[Broj indeksa]]</f>
        <v>2018/2069</v>
      </c>
      <c r="C66" s="4" t="str">
        <f>VLOOKUP(Jun_2019[[#This Row],[Broj indeksa]],LISTA_STUDENTI[[Broj indeksa]:[tip studija]],2,FALSE)</f>
        <v>Ožegović</v>
      </c>
      <c r="D66" s="4" t="str">
        <f>VLOOKUP(Jun_2019[Broj indeksa],LISTA_STUDENTI[[Broj indeksa]:[tip studija]],3,FALSE)</f>
        <v>Milorad</v>
      </c>
      <c r="E66" s="4" t="str">
        <f>VLOOKUP(Jun_2019[[#This Row],[Broj indeksa]],LISTA_STUDENTI[[Broj indeksa]:[tip studija]],4,FALSE)</f>
        <v>osnovne strukovne studije</v>
      </c>
      <c r="F66" s="11"/>
      <c r="G66" s="11"/>
      <c r="H66" s="11"/>
      <c r="I66" s="11"/>
      <c r="J66" s="11"/>
      <c r="K66" s="11"/>
      <c r="L66" s="11"/>
      <c r="M66" s="13"/>
    </row>
    <row r="67" spans="1:13" ht="20.100000000000001" customHeight="1" x14ac:dyDescent="0.25">
      <c r="A67" s="7">
        <v>65</v>
      </c>
      <c r="B67" s="4" t="str">
        <f>LISTA_STUDENTI[[#This Row],[Broj indeksa]]</f>
        <v>2018/2032</v>
      </c>
      <c r="C67" s="4" t="str">
        <f>VLOOKUP(Jun_2019[[#This Row],[Broj indeksa]],LISTA_STUDENTI[[Broj indeksa]:[tip studija]],2,FALSE)</f>
        <v>Otović</v>
      </c>
      <c r="D67" s="4" t="str">
        <f>VLOOKUP(Jun_2019[Broj indeksa],LISTA_STUDENTI[[Broj indeksa]:[tip studija]],3,FALSE)</f>
        <v>David</v>
      </c>
      <c r="E67" s="4" t="str">
        <f>VLOOKUP(Jun_2019[[#This Row],[Broj indeksa]],LISTA_STUDENTI[[Broj indeksa]:[tip studija]],4,FALSE)</f>
        <v>osnovne strukovne studije</v>
      </c>
      <c r="F67" s="11"/>
      <c r="G67" s="11"/>
      <c r="H67" s="11"/>
      <c r="I67" s="11"/>
      <c r="J67" s="11"/>
      <c r="K67" s="11"/>
      <c r="L67" s="11"/>
      <c r="M67" s="13"/>
    </row>
    <row r="68" spans="1:13" ht="20.100000000000001" customHeight="1" x14ac:dyDescent="0.25">
      <c r="A68" s="7">
        <v>66</v>
      </c>
      <c r="B68" s="4" t="str">
        <f>LISTA_STUDENTI[[#This Row],[Broj indeksa]]</f>
        <v>2018/2039</v>
      </c>
      <c r="C68" s="4" t="str">
        <f>VLOOKUP(Jun_2019[[#This Row],[Broj indeksa]],LISTA_STUDENTI[[Broj indeksa]:[tip studija]],2,FALSE)</f>
        <v>Pantić</v>
      </c>
      <c r="D68" s="4" t="str">
        <f>VLOOKUP(Jun_2019[Broj indeksa],LISTA_STUDENTI[[Broj indeksa]:[tip studija]],3,FALSE)</f>
        <v>Viktor</v>
      </c>
      <c r="E68" s="4" t="str">
        <f>VLOOKUP(Jun_2019[[#This Row],[Broj indeksa]],LISTA_STUDENTI[[Broj indeksa]:[tip studija]],4,FALSE)</f>
        <v>osnovne strukovne studije</v>
      </c>
      <c r="F68" s="11"/>
      <c r="G68" s="11"/>
      <c r="H68" s="11"/>
      <c r="I68" s="11"/>
      <c r="J68" s="11"/>
      <c r="K68" s="11"/>
      <c r="L68" s="11"/>
      <c r="M68" s="13"/>
    </row>
    <row r="69" spans="1:13" ht="20.100000000000001" customHeight="1" x14ac:dyDescent="0.25">
      <c r="A69" s="7">
        <v>67</v>
      </c>
      <c r="B69" s="4" t="str">
        <f>LISTA_STUDENTI[[#This Row],[Broj indeksa]]</f>
        <v>2018/2023</v>
      </c>
      <c r="C69" s="4" t="str">
        <f>VLOOKUP(Jun_2019[[#This Row],[Broj indeksa]],LISTA_STUDENTI[[Broj indeksa]:[tip studija]],2,FALSE)</f>
        <v>Petković</v>
      </c>
      <c r="D69" s="4" t="str">
        <f>VLOOKUP(Jun_2019[Broj indeksa],LISTA_STUDENTI[[Broj indeksa]:[tip studija]],3,FALSE)</f>
        <v>Zoran</v>
      </c>
      <c r="E69" s="4" t="str">
        <f>VLOOKUP(Jun_2019[[#This Row],[Broj indeksa]],LISTA_STUDENTI[[Broj indeksa]:[tip studija]],4,FALSE)</f>
        <v>osnovne strukovne studije</v>
      </c>
      <c r="F69" s="11"/>
      <c r="G69" s="11"/>
      <c r="H69" s="11"/>
      <c r="I69" s="11"/>
      <c r="J69" s="11"/>
      <c r="K69" s="11"/>
      <c r="L69" s="11"/>
      <c r="M69" s="13"/>
    </row>
    <row r="70" spans="1:13" ht="20.100000000000001" customHeight="1" x14ac:dyDescent="0.25">
      <c r="A70" s="7">
        <v>68</v>
      </c>
      <c r="B70" s="4" t="str">
        <f>LISTA_STUDENTI[[#This Row],[Broj indeksa]]</f>
        <v>2016/2514</v>
      </c>
      <c r="C70" s="4" t="str">
        <f>VLOOKUP(Jun_2019[[#This Row],[Broj indeksa]],LISTA_STUDENTI[[Broj indeksa]:[tip studija]],2,FALSE)</f>
        <v>Petrović</v>
      </c>
      <c r="D70" s="4" t="str">
        <f>VLOOKUP(Jun_2019[Broj indeksa],LISTA_STUDENTI[[Broj indeksa]:[tip studija]],3,FALSE)</f>
        <v>Aleksandra</v>
      </c>
      <c r="E70" s="4" t="str">
        <f>VLOOKUP(Jun_2019[[#This Row],[Broj indeksa]],LISTA_STUDENTI[[Broj indeksa]:[tip studija]],4,FALSE)</f>
        <v>osnovne strukovne studije</v>
      </c>
      <c r="F70" s="11"/>
      <c r="G70" s="11"/>
      <c r="H70" s="11"/>
      <c r="I70" s="11"/>
      <c r="J70" s="11"/>
      <c r="K70" s="11"/>
      <c r="L70" s="11"/>
      <c r="M70" s="13"/>
    </row>
    <row r="71" spans="1:13" ht="20.100000000000001" customHeight="1" x14ac:dyDescent="0.25">
      <c r="A71" s="7">
        <v>69</v>
      </c>
      <c r="B71" s="4" t="str">
        <f>LISTA_STUDENTI[[#This Row],[Broj indeksa]]</f>
        <v>2018/2506</v>
      </c>
      <c r="C71" s="4" t="str">
        <f>VLOOKUP(Jun_2019[[#This Row],[Broj indeksa]],LISTA_STUDENTI[[Broj indeksa]:[tip studija]],2,FALSE)</f>
        <v>Petrović</v>
      </c>
      <c r="D71" s="4" t="str">
        <f>VLOOKUP(Jun_2019[Broj indeksa],LISTA_STUDENTI[[Broj indeksa]:[tip studija]],3,FALSE)</f>
        <v>Mirela</v>
      </c>
      <c r="E71" s="4" t="str">
        <f>VLOOKUP(Jun_2019[[#This Row],[Broj indeksa]],LISTA_STUDENTI[[Broj indeksa]:[tip studija]],4,FALSE)</f>
        <v>osnovne strukovne studije</v>
      </c>
      <c r="F71" s="11"/>
      <c r="G71" s="11"/>
      <c r="H71" s="11"/>
      <c r="I71" s="11"/>
      <c r="J71" s="11"/>
      <c r="K71" s="11"/>
      <c r="L71" s="11"/>
      <c r="M71" s="13"/>
    </row>
    <row r="72" spans="1:13" ht="20.100000000000001" customHeight="1" x14ac:dyDescent="0.25">
      <c r="A72" s="7">
        <v>70</v>
      </c>
      <c r="B72" s="4" t="str">
        <f>LISTA_STUDENTI[[#This Row],[Broj indeksa]]</f>
        <v>2017/2034</v>
      </c>
      <c r="C72" s="4" t="str">
        <f>VLOOKUP(Jun_2019[[#This Row],[Broj indeksa]],LISTA_STUDENTI[[Broj indeksa]:[tip studija]],2,FALSE)</f>
        <v>Petrović</v>
      </c>
      <c r="D72" s="4" t="str">
        <f>VLOOKUP(Jun_2019[Broj indeksa],LISTA_STUDENTI[[Broj indeksa]:[tip studija]],3,FALSE)</f>
        <v>Jovan</v>
      </c>
      <c r="E72" s="4" t="str">
        <f>VLOOKUP(Jun_2019[[#This Row],[Broj indeksa]],LISTA_STUDENTI[[Broj indeksa]:[tip studija]],4,FALSE)</f>
        <v>osnovne strukovne studije</v>
      </c>
      <c r="F72" s="11"/>
      <c r="G72" s="11"/>
      <c r="H72" s="11"/>
      <c r="I72" s="11"/>
      <c r="J72" s="11"/>
      <c r="K72" s="11"/>
      <c r="L72" s="11"/>
      <c r="M72" s="13"/>
    </row>
    <row r="73" spans="1:13" ht="20.100000000000001" customHeight="1" x14ac:dyDescent="0.25">
      <c r="A73" s="7">
        <v>71</v>
      </c>
      <c r="B73" s="4" t="str">
        <f>LISTA_STUDENTI[[#This Row],[Broj indeksa]]</f>
        <v>2018/2010</v>
      </c>
      <c r="C73" s="4" t="str">
        <f>VLOOKUP(Jun_2019[[#This Row],[Broj indeksa]],LISTA_STUDENTI[[Broj indeksa]:[tip studija]],2,FALSE)</f>
        <v>Petrović</v>
      </c>
      <c r="D73" s="4" t="str">
        <f>VLOOKUP(Jun_2019[Broj indeksa],LISTA_STUDENTI[[Broj indeksa]:[tip studija]],3,FALSE)</f>
        <v>Veljko</v>
      </c>
      <c r="E73" s="4" t="str">
        <f>VLOOKUP(Jun_2019[[#This Row],[Broj indeksa]],LISTA_STUDENTI[[Broj indeksa]:[tip studija]],4,FALSE)</f>
        <v>osnovne strukovne studije</v>
      </c>
      <c r="F73" s="11"/>
      <c r="G73" s="11"/>
      <c r="H73" s="11"/>
      <c r="I73" s="11"/>
      <c r="J73" s="11"/>
      <c r="K73" s="11"/>
      <c r="L73" s="11"/>
      <c r="M73" s="13"/>
    </row>
    <row r="74" spans="1:13" ht="20.100000000000001" customHeight="1" x14ac:dyDescent="0.25">
      <c r="A74" s="7">
        <v>72</v>
      </c>
      <c r="B74" s="4" t="str">
        <f>LISTA_STUDENTI[[#This Row],[Broj indeksa]]</f>
        <v>2018/2504</v>
      </c>
      <c r="C74" s="4" t="str">
        <f>VLOOKUP(Jun_2019[[#This Row],[Broj indeksa]],LISTA_STUDENTI[[Broj indeksa]:[tip studija]],2,FALSE)</f>
        <v>Prelić</v>
      </c>
      <c r="D74" s="4" t="str">
        <f>VLOOKUP(Jun_2019[Broj indeksa],LISTA_STUDENTI[[Broj indeksa]:[tip studija]],3,FALSE)</f>
        <v>Gordana</v>
      </c>
      <c r="E74" s="4" t="str">
        <f>VLOOKUP(Jun_2019[[#This Row],[Broj indeksa]],LISTA_STUDENTI[[Broj indeksa]:[tip studija]],4,FALSE)</f>
        <v>osnovne strukovne studije</v>
      </c>
      <c r="F74" s="11"/>
      <c r="G74" s="11"/>
      <c r="H74" s="11"/>
      <c r="I74" s="11"/>
      <c r="J74" s="11"/>
      <c r="K74" s="11"/>
      <c r="L74" s="11"/>
      <c r="M74" s="13"/>
    </row>
    <row r="75" spans="1:13" ht="20.100000000000001" customHeight="1" x14ac:dyDescent="0.25">
      <c r="A75" s="7">
        <v>73</v>
      </c>
      <c r="B75" s="4" t="str">
        <f>LISTA_STUDENTI[[#This Row],[Broj indeksa]]</f>
        <v>2018/2508</v>
      </c>
      <c r="C75" s="4" t="str">
        <f>VLOOKUP(Jun_2019[[#This Row],[Broj indeksa]],LISTA_STUDENTI[[Broj indeksa]:[tip studija]],2,FALSE)</f>
        <v>Prizrenac</v>
      </c>
      <c r="D75" s="4" t="str">
        <f>VLOOKUP(Jun_2019[Broj indeksa],LISTA_STUDENTI[[Broj indeksa]:[tip studija]],3,FALSE)</f>
        <v>Aleksandar</v>
      </c>
      <c r="E75" s="4" t="str">
        <f>VLOOKUP(Jun_2019[[#This Row],[Broj indeksa]],LISTA_STUDENTI[[Broj indeksa]:[tip studija]],4,FALSE)</f>
        <v>osnovne strukovne studije</v>
      </c>
      <c r="F75" s="11"/>
      <c r="G75" s="11"/>
      <c r="H75" s="11"/>
      <c r="I75" s="11"/>
      <c r="J75" s="11"/>
      <c r="K75" s="11"/>
      <c r="L75" s="11"/>
      <c r="M75" s="13"/>
    </row>
    <row r="76" spans="1:13" ht="20.100000000000001" customHeight="1" x14ac:dyDescent="0.25">
      <c r="A76" s="7">
        <v>74</v>
      </c>
      <c r="B76" s="4" t="str">
        <f>LISTA_STUDENTI[[#This Row],[Broj indeksa]]</f>
        <v>2015/2041</v>
      </c>
      <c r="C76" s="4" t="str">
        <f>VLOOKUP(Jun_2019[[#This Row],[Broj indeksa]],LISTA_STUDENTI[[Broj indeksa]:[tip studija]],2,FALSE)</f>
        <v>Radivojev</v>
      </c>
      <c r="D76" s="4" t="str">
        <f>VLOOKUP(Jun_2019[Broj indeksa],LISTA_STUDENTI[[Broj indeksa]:[tip studija]],3,FALSE)</f>
        <v>Miloš</v>
      </c>
      <c r="E76" s="4" t="str">
        <f>VLOOKUP(Jun_2019[[#This Row],[Broj indeksa]],LISTA_STUDENTI[[Broj indeksa]:[tip studija]],4,FALSE)</f>
        <v>osnovne strukovne studije</v>
      </c>
      <c r="F76" s="11"/>
      <c r="G76" s="11"/>
      <c r="H76" s="11"/>
      <c r="I76" s="11"/>
      <c r="J76" s="11"/>
      <c r="K76" s="11"/>
      <c r="L76" s="11"/>
      <c r="M76" s="13"/>
    </row>
    <row r="77" spans="1:13" ht="20.100000000000001" customHeight="1" x14ac:dyDescent="0.25">
      <c r="A77" s="7">
        <v>75</v>
      </c>
      <c r="B77" s="4" t="str">
        <f>LISTA_STUDENTI[[#This Row],[Broj indeksa]]</f>
        <v>2018/2027</v>
      </c>
      <c r="C77" s="4" t="str">
        <f>VLOOKUP(Jun_2019[[#This Row],[Broj indeksa]],LISTA_STUDENTI[[Broj indeksa]:[tip studija]],2,FALSE)</f>
        <v>Rajić</v>
      </c>
      <c r="D77" s="4" t="str">
        <f>VLOOKUP(Jun_2019[Broj indeksa],LISTA_STUDENTI[[Broj indeksa]:[tip studija]],3,FALSE)</f>
        <v>Matija</v>
      </c>
      <c r="E77" s="4" t="str">
        <f>VLOOKUP(Jun_2019[[#This Row],[Broj indeksa]],LISTA_STUDENTI[[Broj indeksa]:[tip studija]],4,FALSE)</f>
        <v>osnovne strukovne studije</v>
      </c>
      <c r="F77" s="11"/>
      <c r="G77" s="11"/>
      <c r="H77" s="11"/>
      <c r="I77" s="11"/>
      <c r="J77" s="11"/>
      <c r="K77" s="11"/>
      <c r="L77" s="11"/>
      <c r="M77" s="13"/>
    </row>
    <row r="78" spans="1:13" ht="20.100000000000001" customHeight="1" x14ac:dyDescent="0.25">
      <c r="A78" s="7">
        <v>76</v>
      </c>
      <c r="B78" s="4" t="str">
        <f>LISTA_STUDENTI[[#This Row],[Broj indeksa]]</f>
        <v>2018/2507</v>
      </c>
      <c r="C78" s="4" t="str">
        <f>VLOOKUP(Jun_2019[[#This Row],[Broj indeksa]],LISTA_STUDENTI[[Broj indeksa]:[tip studija]],2,FALSE)</f>
        <v>Ranković</v>
      </c>
      <c r="D78" s="4" t="str">
        <f>VLOOKUP(Jun_2019[Broj indeksa],LISTA_STUDENTI[[Broj indeksa]:[tip studija]],3,FALSE)</f>
        <v>Bojana</v>
      </c>
      <c r="E78" s="4" t="str">
        <f>VLOOKUP(Jun_2019[[#This Row],[Broj indeksa]],LISTA_STUDENTI[[Broj indeksa]:[tip studija]],4,FALSE)</f>
        <v>osnovne strukovne studije</v>
      </c>
      <c r="F78" s="11"/>
      <c r="G78" s="11"/>
      <c r="H78" s="11"/>
      <c r="I78" s="11"/>
      <c r="J78" s="11"/>
      <c r="K78" s="11"/>
      <c r="L78" s="11"/>
      <c r="M78" s="13"/>
    </row>
    <row r="79" spans="1:13" ht="20.100000000000001" customHeight="1" x14ac:dyDescent="0.25">
      <c r="A79" s="7">
        <v>77</v>
      </c>
      <c r="B79" s="4" t="str">
        <f>LISTA_STUDENTI[[#This Row],[Broj indeksa]]</f>
        <v>2015/2058</v>
      </c>
      <c r="C79" s="4" t="str">
        <f>VLOOKUP(Jun_2019[[#This Row],[Broj indeksa]],LISTA_STUDENTI[[Broj indeksa]:[tip studija]],2,FALSE)</f>
        <v>Rac-Sabo</v>
      </c>
      <c r="D79" s="4" t="str">
        <f>VLOOKUP(Jun_2019[Broj indeksa],LISTA_STUDENTI[[Broj indeksa]:[tip studija]],3,FALSE)</f>
        <v>Robert</v>
      </c>
      <c r="E79" s="4" t="str">
        <f>VLOOKUP(Jun_2019[[#This Row],[Broj indeksa]],LISTA_STUDENTI[[Broj indeksa]:[tip studija]],4,FALSE)</f>
        <v>osnovne strukovne studije</v>
      </c>
      <c r="F79" s="11"/>
      <c r="G79" s="11"/>
      <c r="H79" s="11"/>
      <c r="I79" s="11"/>
      <c r="J79" s="11"/>
      <c r="K79" s="11"/>
      <c r="L79" s="11"/>
      <c r="M79" s="13"/>
    </row>
    <row r="80" spans="1:13" ht="20.100000000000001" customHeight="1" x14ac:dyDescent="0.25">
      <c r="A80" s="7">
        <v>78</v>
      </c>
      <c r="B80" s="4" t="str">
        <f>LISTA_STUDENTI[[#This Row],[Broj indeksa]]</f>
        <v>2018/2024</v>
      </c>
      <c r="C80" s="4" t="str">
        <f>VLOOKUP(Jun_2019[[#This Row],[Broj indeksa]],LISTA_STUDENTI[[Broj indeksa]:[tip studija]],2,FALSE)</f>
        <v>Ristić</v>
      </c>
      <c r="D80" s="4" t="str">
        <f>VLOOKUP(Jun_2019[Broj indeksa],LISTA_STUDENTI[[Broj indeksa]:[tip studija]],3,FALSE)</f>
        <v>Relja</v>
      </c>
      <c r="E80" s="4" t="str">
        <f>VLOOKUP(Jun_2019[[#This Row],[Broj indeksa]],LISTA_STUDENTI[[Broj indeksa]:[tip studija]],4,FALSE)</f>
        <v>osnovne strukovne studije</v>
      </c>
      <c r="F80" s="11"/>
      <c r="G80" s="11"/>
      <c r="H80" s="11"/>
      <c r="I80" s="11"/>
      <c r="J80" s="11"/>
      <c r="K80" s="11"/>
      <c r="L80" s="11"/>
      <c r="M80" s="13"/>
    </row>
    <row r="81" spans="1:13" ht="20.100000000000001" customHeight="1" x14ac:dyDescent="0.25">
      <c r="A81" s="7">
        <v>79</v>
      </c>
      <c r="B81" s="4" t="str">
        <f>LISTA_STUDENTI[[#This Row],[Broj indeksa]]</f>
        <v>2018/2041</v>
      </c>
      <c r="C81" s="4" t="str">
        <f>VLOOKUP(Jun_2019[[#This Row],[Broj indeksa]],LISTA_STUDENTI[[Broj indeksa]:[tip studija]],2,FALSE)</f>
        <v>Savić</v>
      </c>
      <c r="D81" s="4" t="str">
        <f>VLOOKUP(Jun_2019[Broj indeksa],LISTA_STUDENTI[[Broj indeksa]:[tip studija]],3,FALSE)</f>
        <v>Uroš</v>
      </c>
      <c r="E81" s="4" t="str">
        <f>VLOOKUP(Jun_2019[[#This Row],[Broj indeksa]],LISTA_STUDENTI[[Broj indeksa]:[tip studija]],4,FALSE)</f>
        <v>osnovne strukovne studije</v>
      </c>
      <c r="F81" s="11"/>
      <c r="G81" s="11"/>
      <c r="H81" s="11"/>
      <c r="I81" s="11"/>
      <c r="J81" s="11"/>
      <c r="K81" s="11"/>
      <c r="L81" s="11"/>
      <c r="M81" s="13"/>
    </row>
    <row r="82" spans="1:13" ht="20.100000000000001" customHeight="1" x14ac:dyDescent="0.25">
      <c r="A82" s="7">
        <v>80</v>
      </c>
      <c r="B82" s="4" t="str">
        <f>LISTA_STUDENTI[[#This Row],[Broj indeksa]]</f>
        <v>2018/2002</v>
      </c>
      <c r="C82" s="4" t="str">
        <f>VLOOKUP(Jun_2019[[#This Row],[Broj indeksa]],LISTA_STUDENTI[[Broj indeksa]:[tip studija]],2,FALSE)</f>
        <v>Stanković</v>
      </c>
      <c r="D82" s="4" t="str">
        <f>VLOOKUP(Jun_2019[Broj indeksa],LISTA_STUDENTI[[Broj indeksa]:[tip studija]],3,FALSE)</f>
        <v>Sava</v>
      </c>
      <c r="E82" s="4" t="str">
        <f>VLOOKUP(Jun_2019[[#This Row],[Broj indeksa]],LISTA_STUDENTI[[Broj indeksa]:[tip studija]],4,FALSE)</f>
        <v>osnovne strukovne studije</v>
      </c>
      <c r="F82" s="11"/>
      <c r="G82" s="11"/>
      <c r="H82" s="11"/>
      <c r="I82" s="11"/>
      <c r="J82" s="11"/>
      <c r="K82" s="11"/>
      <c r="L82" s="11"/>
      <c r="M82" s="13"/>
    </row>
    <row r="83" spans="1:13" ht="20.100000000000001" customHeight="1" x14ac:dyDescent="0.25">
      <c r="A83" s="7">
        <v>81</v>
      </c>
      <c r="B83" s="4" t="str">
        <f>LISTA_STUDENTI[[#This Row],[Broj indeksa]]</f>
        <v>2018/2001</v>
      </c>
      <c r="C83" s="4" t="str">
        <f>VLOOKUP(Jun_2019[[#This Row],[Broj indeksa]],LISTA_STUDENTI[[Broj indeksa]:[tip studija]],2,FALSE)</f>
        <v>Stašević</v>
      </c>
      <c r="D83" s="4" t="str">
        <f>VLOOKUP(Jun_2019[Broj indeksa],LISTA_STUDENTI[[Broj indeksa]:[tip studija]],3,FALSE)</f>
        <v>Nebojša</v>
      </c>
      <c r="E83" s="4" t="str">
        <f>VLOOKUP(Jun_2019[[#This Row],[Broj indeksa]],LISTA_STUDENTI[[Broj indeksa]:[tip studija]],4,FALSE)</f>
        <v>osnovne strukovne studije</v>
      </c>
      <c r="F83" s="11"/>
      <c r="G83" s="11"/>
      <c r="H83" s="11"/>
      <c r="I83" s="11"/>
      <c r="J83" s="11"/>
      <c r="K83" s="11"/>
      <c r="L83" s="11"/>
      <c r="M83" s="13"/>
    </row>
    <row r="84" spans="1:13" ht="20.100000000000001" customHeight="1" x14ac:dyDescent="0.25">
      <c r="A84" s="7">
        <v>82</v>
      </c>
      <c r="B84" s="4" t="str">
        <f>LISTA_STUDENTI[[#This Row],[Broj indeksa]]</f>
        <v>2018/2033</v>
      </c>
      <c r="C84" s="4" t="str">
        <f>VLOOKUP(Jun_2019[[#This Row],[Broj indeksa]],LISTA_STUDENTI[[Broj indeksa]:[tip studija]],2,FALSE)</f>
        <v>Stoiljković</v>
      </c>
      <c r="D84" s="4" t="str">
        <f>VLOOKUP(Jun_2019[Broj indeksa],LISTA_STUDENTI[[Broj indeksa]:[tip studija]],3,FALSE)</f>
        <v>Uroš</v>
      </c>
      <c r="E84" s="4" t="str">
        <f>VLOOKUP(Jun_2019[[#This Row],[Broj indeksa]],LISTA_STUDENTI[[Broj indeksa]:[tip studija]],4,FALSE)</f>
        <v>osnovne strukovne studije</v>
      </c>
      <c r="F84" s="11"/>
      <c r="G84" s="11"/>
      <c r="H84" s="11"/>
      <c r="I84" s="11"/>
      <c r="J84" s="11"/>
      <c r="K84" s="11"/>
      <c r="L84" s="11"/>
      <c r="M84" s="13"/>
    </row>
    <row r="85" spans="1:13" ht="20.100000000000001" customHeight="1" x14ac:dyDescent="0.25">
      <c r="A85" s="7">
        <v>83</v>
      </c>
      <c r="B85" s="4" t="str">
        <f>LISTA_STUDENTI[[#This Row],[Broj indeksa]]</f>
        <v>2018/2018</v>
      </c>
      <c r="C85" s="4" t="str">
        <f>VLOOKUP(Jun_2019[[#This Row],[Broj indeksa]],LISTA_STUDENTI[[Broj indeksa]:[tip studija]],2,FALSE)</f>
        <v>Stojčić</v>
      </c>
      <c r="D85" s="4" t="str">
        <f>VLOOKUP(Jun_2019[Broj indeksa],LISTA_STUDENTI[[Broj indeksa]:[tip studija]],3,FALSE)</f>
        <v>Filip</v>
      </c>
      <c r="E85" s="4" t="str">
        <f>VLOOKUP(Jun_2019[[#This Row],[Broj indeksa]],LISTA_STUDENTI[[Broj indeksa]:[tip studija]],4,FALSE)</f>
        <v>osnovne strukovne studije</v>
      </c>
      <c r="F85" s="11"/>
      <c r="G85" s="11"/>
      <c r="H85" s="11"/>
      <c r="I85" s="11"/>
      <c r="J85" s="11"/>
      <c r="K85" s="11"/>
      <c r="L85" s="11"/>
      <c r="M85" s="13"/>
    </row>
    <row r="86" spans="1:13" ht="20.100000000000001" customHeight="1" x14ac:dyDescent="0.25">
      <c r="A86" s="7">
        <v>84</v>
      </c>
      <c r="B86" s="4" t="str">
        <f>LISTA_STUDENTI[[#This Row],[Broj indeksa]]</f>
        <v>2018/2045</v>
      </c>
      <c r="C86" s="4" t="str">
        <f>VLOOKUP(Jun_2019[[#This Row],[Broj indeksa]],LISTA_STUDENTI[[Broj indeksa]:[tip studija]],2,FALSE)</f>
        <v>Strelić</v>
      </c>
      <c r="D86" s="4" t="str">
        <f>VLOOKUP(Jun_2019[Broj indeksa],LISTA_STUDENTI[[Broj indeksa]:[tip studija]],3,FALSE)</f>
        <v>Stefan</v>
      </c>
      <c r="E86" s="4" t="str">
        <f>VLOOKUP(Jun_2019[[#This Row],[Broj indeksa]],LISTA_STUDENTI[[Broj indeksa]:[tip studija]],4,FALSE)</f>
        <v>osnovne strukovne studije</v>
      </c>
      <c r="F86" s="11"/>
      <c r="G86" s="11"/>
      <c r="H86" s="11"/>
      <c r="I86" s="11"/>
      <c r="J86" s="11"/>
      <c r="K86" s="11"/>
      <c r="L86" s="11"/>
      <c r="M86" s="13"/>
    </row>
    <row r="87" spans="1:13" ht="20.100000000000001" customHeight="1" x14ac:dyDescent="0.25">
      <c r="A87" s="7">
        <v>85</v>
      </c>
      <c r="B87" s="4" t="str">
        <f>LISTA_STUDENTI[[#This Row],[Broj indeksa]]</f>
        <v>2018/2014</v>
      </c>
      <c r="C87" s="4" t="str">
        <f>VLOOKUP(Jun_2019[[#This Row],[Broj indeksa]],LISTA_STUDENTI[[Broj indeksa]:[tip studija]],2,FALSE)</f>
        <v>Todorović</v>
      </c>
      <c r="D87" s="4" t="str">
        <f>VLOOKUP(Jun_2019[Broj indeksa],LISTA_STUDENTI[[Broj indeksa]:[tip studija]],3,FALSE)</f>
        <v>Jovan</v>
      </c>
      <c r="E87" s="4" t="str">
        <f>VLOOKUP(Jun_2019[[#This Row],[Broj indeksa]],LISTA_STUDENTI[[Broj indeksa]:[tip studija]],4,FALSE)</f>
        <v>osnovne strukovne studije</v>
      </c>
      <c r="F87" s="11"/>
      <c r="G87" s="11"/>
      <c r="H87" s="11"/>
      <c r="I87" s="11"/>
      <c r="J87" s="11"/>
      <c r="K87" s="11"/>
      <c r="L87" s="11"/>
      <c r="M87" s="13"/>
    </row>
    <row r="88" spans="1:13" ht="20.100000000000001" customHeight="1" x14ac:dyDescent="0.25">
      <c r="A88" s="7">
        <v>86</v>
      </c>
      <c r="B88" s="4" t="str">
        <f>LISTA_STUDENTI[[#This Row],[Broj indeksa]]</f>
        <v>2018/2051</v>
      </c>
      <c r="C88" s="4" t="str">
        <f>VLOOKUP(Jun_2019[[#This Row],[Broj indeksa]],LISTA_STUDENTI[[Broj indeksa]:[tip studija]],2,FALSE)</f>
        <v>Todorović</v>
      </c>
      <c r="D88" s="4" t="str">
        <f>VLOOKUP(Jun_2019[Broj indeksa],LISTA_STUDENTI[[Broj indeksa]:[tip studija]],3,FALSE)</f>
        <v>Mihajlo</v>
      </c>
      <c r="E88" s="4" t="str">
        <f>VLOOKUP(Jun_2019[[#This Row],[Broj indeksa]],LISTA_STUDENTI[[Broj indeksa]:[tip studija]],4,FALSE)</f>
        <v>osnovne strukovne studije</v>
      </c>
      <c r="F88" s="11"/>
      <c r="G88" s="11"/>
      <c r="H88" s="11"/>
      <c r="I88" s="11"/>
      <c r="J88" s="11"/>
      <c r="K88" s="11"/>
      <c r="L88" s="11"/>
      <c r="M88" s="13"/>
    </row>
    <row r="89" spans="1:13" ht="20.100000000000001" customHeight="1" x14ac:dyDescent="0.25">
      <c r="A89" s="7">
        <v>87</v>
      </c>
      <c r="B89" s="4" t="str">
        <f>LISTA_STUDENTI[[#This Row],[Broj indeksa]]</f>
        <v>2018/2015</v>
      </c>
      <c r="C89" s="4" t="str">
        <f>VLOOKUP(Jun_2019[[#This Row],[Broj indeksa]],LISTA_STUDENTI[[Broj indeksa]:[tip studija]],2,FALSE)</f>
        <v>Trifunović</v>
      </c>
      <c r="D89" s="4" t="str">
        <f>VLOOKUP(Jun_2019[Broj indeksa],LISTA_STUDENTI[[Broj indeksa]:[tip studija]],3,FALSE)</f>
        <v>Dušan</v>
      </c>
      <c r="E89" s="4" t="str">
        <f>VLOOKUP(Jun_2019[[#This Row],[Broj indeksa]],LISTA_STUDENTI[[Broj indeksa]:[tip studija]],4,FALSE)</f>
        <v>osnovne strukovne studije</v>
      </c>
      <c r="F89" s="11"/>
      <c r="G89" s="11"/>
      <c r="H89" s="11"/>
      <c r="I89" s="11"/>
      <c r="J89" s="11"/>
      <c r="K89" s="11"/>
      <c r="L89" s="11"/>
      <c r="M89" s="13"/>
    </row>
    <row r="90" spans="1:13" ht="20.100000000000001" customHeight="1" x14ac:dyDescent="0.25">
      <c r="A90" s="7">
        <v>88</v>
      </c>
      <c r="B90" s="4" t="str">
        <f>LISTA_STUDENTI[[#This Row],[Broj indeksa]]</f>
        <v>2018/2059</v>
      </c>
      <c r="C90" s="4" t="str">
        <f>VLOOKUP(Jun_2019[[#This Row],[Broj indeksa]],LISTA_STUDENTI[[Broj indeksa]:[tip studija]],2,FALSE)</f>
        <v>Ćetković</v>
      </c>
      <c r="D90" s="4" t="str">
        <f>VLOOKUP(Jun_2019[Broj indeksa],LISTA_STUDENTI[[Broj indeksa]:[tip studija]],3,FALSE)</f>
        <v>Rastko</v>
      </c>
      <c r="E90" s="4" t="str">
        <f>VLOOKUP(Jun_2019[[#This Row],[Broj indeksa]],LISTA_STUDENTI[[Broj indeksa]:[tip studija]],4,FALSE)</f>
        <v>osnovne strukovne studije</v>
      </c>
      <c r="F90" s="11"/>
      <c r="G90" s="11"/>
      <c r="H90" s="11"/>
      <c r="I90" s="11"/>
      <c r="J90" s="11"/>
      <c r="K90" s="11"/>
      <c r="L90" s="11"/>
      <c r="M90" s="13"/>
    </row>
    <row r="91" spans="1:13" ht="20.100000000000001" customHeight="1" x14ac:dyDescent="0.25">
      <c r="A91" s="7">
        <v>89</v>
      </c>
      <c r="B91" s="4" t="str">
        <f>LISTA_STUDENTI[[#This Row],[Broj indeksa]]</f>
        <v>2018/2013</v>
      </c>
      <c r="C91" s="4" t="str">
        <f>VLOOKUP(Jun_2019[[#This Row],[Broj indeksa]],LISTA_STUDENTI[[Broj indeksa]:[tip studija]],2,FALSE)</f>
        <v>Ćirić</v>
      </c>
      <c r="D91" s="4" t="str">
        <f>VLOOKUP(Jun_2019[Broj indeksa],LISTA_STUDENTI[[Broj indeksa]:[tip studija]],3,FALSE)</f>
        <v>Stevan</v>
      </c>
      <c r="E91" s="4" t="str">
        <f>VLOOKUP(Jun_2019[[#This Row],[Broj indeksa]],LISTA_STUDENTI[[Broj indeksa]:[tip studija]],4,FALSE)</f>
        <v>osnovne strukovne studije</v>
      </c>
      <c r="F91" s="11"/>
      <c r="G91" s="11"/>
      <c r="H91" s="11"/>
      <c r="I91" s="11"/>
      <c r="J91" s="11"/>
      <c r="K91" s="11"/>
      <c r="L91" s="11"/>
      <c r="M91" s="13"/>
    </row>
    <row r="92" spans="1:13" ht="20.100000000000001" customHeight="1" x14ac:dyDescent="0.25">
      <c r="A92" s="7">
        <v>90</v>
      </c>
      <c r="B92" s="4" t="str">
        <f>LISTA_STUDENTI[[#This Row],[Broj indeksa]]</f>
        <v>2018/2030</v>
      </c>
      <c r="C92" s="4" t="str">
        <f>VLOOKUP(Jun_2019[[#This Row],[Broj indeksa]],LISTA_STUDENTI[[Broj indeksa]:[tip studija]],2,FALSE)</f>
        <v>Ćirić</v>
      </c>
      <c r="D92" s="4" t="str">
        <f>VLOOKUP(Jun_2019[Broj indeksa],LISTA_STUDENTI[[Broj indeksa]:[tip studija]],3,FALSE)</f>
        <v>Marko</v>
      </c>
      <c r="E92" s="4" t="str">
        <f>VLOOKUP(Jun_2019[[#This Row],[Broj indeksa]],LISTA_STUDENTI[[Broj indeksa]:[tip studija]],4,FALSE)</f>
        <v>osnovne strukovne studije</v>
      </c>
      <c r="F92" s="11"/>
      <c r="G92" s="11"/>
      <c r="H92" s="11"/>
      <c r="I92" s="11"/>
      <c r="J92" s="11"/>
      <c r="K92" s="11"/>
      <c r="L92" s="11"/>
      <c r="M92" s="13"/>
    </row>
    <row r="93" spans="1:13" ht="20.100000000000001" customHeight="1" x14ac:dyDescent="0.25">
      <c r="A93" s="7">
        <v>91</v>
      </c>
      <c r="B93" s="4" t="str">
        <f>LISTA_STUDENTI[[#This Row],[Broj indeksa]]</f>
        <v>2018/2005</v>
      </c>
      <c r="C93" s="4" t="str">
        <f>VLOOKUP(Jun_2019[[#This Row],[Broj indeksa]],LISTA_STUDENTI[[Broj indeksa]:[tip studija]],2,FALSE)</f>
        <v>Ćurić</v>
      </c>
      <c r="D93" s="4" t="str">
        <f>VLOOKUP(Jun_2019[Broj indeksa],LISTA_STUDENTI[[Broj indeksa]:[tip studija]],3,FALSE)</f>
        <v>Vojislav</v>
      </c>
      <c r="E93" s="4" t="str">
        <f>VLOOKUP(Jun_2019[[#This Row],[Broj indeksa]],LISTA_STUDENTI[[Broj indeksa]:[tip studija]],4,FALSE)</f>
        <v>osnovne strukovne studije</v>
      </c>
      <c r="F93" s="11"/>
      <c r="G93" s="11"/>
      <c r="H93" s="11"/>
      <c r="I93" s="11"/>
      <c r="J93" s="11"/>
      <c r="K93" s="11"/>
      <c r="L93" s="11"/>
      <c r="M93" s="13"/>
    </row>
    <row r="94" spans="1:13" ht="20.100000000000001" customHeight="1" x14ac:dyDescent="0.25">
      <c r="A94" s="7">
        <v>92</v>
      </c>
      <c r="B94" s="4" t="str">
        <f>LISTA_STUDENTI[[#This Row],[Broj indeksa]]</f>
        <v>2018/2049</v>
      </c>
      <c r="C94" s="4" t="str">
        <f>VLOOKUP(Jun_2019[[#This Row],[Broj indeksa]],LISTA_STUDENTI[[Broj indeksa]:[tip studija]],2,FALSE)</f>
        <v>Femić</v>
      </c>
      <c r="D94" s="4" t="str">
        <f>VLOOKUP(Jun_2019[Broj indeksa],LISTA_STUDENTI[[Broj indeksa]:[tip studija]],3,FALSE)</f>
        <v>Boban</v>
      </c>
      <c r="E94" s="4" t="str">
        <f>VLOOKUP(Jun_2019[[#This Row],[Broj indeksa]],LISTA_STUDENTI[[Broj indeksa]:[tip studija]],4,FALSE)</f>
        <v>osnovne strukovne studije</v>
      </c>
      <c r="F94" s="11"/>
      <c r="G94" s="11"/>
      <c r="H94" s="11"/>
      <c r="I94" s="11"/>
      <c r="J94" s="11"/>
      <c r="K94" s="11"/>
      <c r="L94" s="11"/>
      <c r="M94" s="13"/>
    </row>
    <row r="95" spans="1:13" ht="20.100000000000001" customHeight="1" x14ac:dyDescent="0.25">
      <c r="A95" s="7">
        <v>93</v>
      </c>
      <c r="B95" s="4" t="str">
        <f>LISTA_STUDENTI[[#This Row],[Broj indeksa]]</f>
        <v>2018/2007</v>
      </c>
      <c r="C95" s="4" t="str">
        <f>VLOOKUP(Jun_2019[[#This Row],[Broj indeksa]],LISTA_STUDENTI[[Broj indeksa]:[tip studija]],2,FALSE)</f>
        <v>Šimpraga</v>
      </c>
      <c r="D95" s="4" t="str">
        <f>VLOOKUP(Jun_2019[Broj indeksa],LISTA_STUDENTI[[Broj indeksa]:[tip studija]],3,FALSE)</f>
        <v>Anja</v>
      </c>
      <c r="E95" s="4" t="str">
        <f>VLOOKUP(Jun_2019[[#This Row],[Broj indeksa]],LISTA_STUDENTI[[Broj indeksa]:[tip studija]],4,FALSE)</f>
        <v>osnovne strukovne studije</v>
      </c>
      <c r="F95" s="11"/>
      <c r="G95" s="11"/>
      <c r="H95" s="11"/>
      <c r="I95" s="11"/>
      <c r="J95" s="11"/>
      <c r="K95" s="11"/>
      <c r="L95" s="11"/>
      <c r="M95" s="13"/>
    </row>
    <row r="96" spans="1:13" ht="20.100000000000001" customHeight="1" x14ac:dyDescent="0.25">
      <c r="A96" s="8">
        <v>94</v>
      </c>
      <c r="B96" s="4" t="str">
        <f>LISTA_STUDENTI[[#This Row],[Broj indeksa]]</f>
        <v>2018/2065</v>
      </c>
      <c r="C96" s="4" t="str">
        <f>VLOOKUP(Jun_2019[[#This Row],[Broj indeksa]],LISTA_STUDENTI[[Broj indeksa]:[tip studija]],2,FALSE)</f>
        <v>Šojić</v>
      </c>
      <c r="D96" s="4" t="str">
        <f>VLOOKUP(Jun_2019[Broj indeksa],LISTA_STUDENTI[[Broj indeksa]:[tip studija]],3,FALSE)</f>
        <v>Stefan</v>
      </c>
      <c r="E96" s="4" t="str">
        <f>VLOOKUP(Jun_2019[[#This Row],[Broj indeksa]],LISTA_STUDENTI[[Broj indeksa]:[tip studija]],4,FALSE)</f>
        <v>osnovne strukovne studije</v>
      </c>
      <c r="F96" s="12"/>
      <c r="G96" s="12"/>
      <c r="H96" s="11"/>
      <c r="I96" s="12"/>
      <c r="J96" s="12"/>
      <c r="K96" s="12"/>
      <c r="L96" s="12"/>
      <c r="M96" s="14"/>
    </row>
  </sheetData>
  <sheetProtection selectLockedCells="1" autoFilter="0"/>
  <mergeCells count="1">
    <mergeCell ref="A1:M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374A-66F1-4EE1-BD65-64F63483815D}">
  <dimension ref="A1:Q96"/>
  <sheetViews>
    <sheetView showGridLines="0" workbookViewId="0">
      <selection sqref="A1:M1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6" width="15.7109375" style="6" customWidth="1"/>
    <col min="7" max="7" width="9.85546875" style="9" customWidth="1"/>
    <col min="8" max="8" width="17.85546875" style="9" customWidth="1"/>
    <col min="9" max="9" width="8.85546875" style="9" customWidth="1"/>
    <col min="10" max="10" width="16.140625" style="9" customWidth="1"/>
    <col min="11" max="11" width="9.85546875" style="9" customWidth="1"/>
    <col min="12" max="12" width="11.28515625" style="9" bestFit="1" customWidth="1"/>
    <col min="13" max="13" width="11.5703125" style="9" bestFit="1" customWidth="1"/>
    <col min="14" max="16" width="8.85546875" style="9"/>
    <col min="17" max="17" width="12.7109375" style="9" bestFit="1" customWidth="1"/>
    <col min="18" max="16384" width="8.85546875" style="9"/>
  </cols>
  <sheetData>
    <row r="1" spans="1:17" ht="25.15" customHeight="1" x14ac:dyDescent="0.25">
      <c r="A1" s="52" t="s">
        <v>299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t="20.100000000000001" customHeight="1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273</v>
      </c>
      <c r="G2" s="2" t="s">
        <v>274</v>
      </c>
      <c r="H2" s="2" t="s">
        <v>275</v>
      </c>
      <c r="I2" s="2" t="s">
        <v>276</v>
      </c>
      <c r="J2" s="2" t="s">
        <v>277</v>
      </c>
      <c r="K2" s="2" t="s">
        <v>278</v>
      </c>
      <c r="L2" s="2" t="s">
        <v>279</v>
      </c>
      <c r="M2" s="3" t="s">
        <v>281</v>
      </c>
      <c r="Q2" s="9" t="s">
        <v>297</v>
      </c>
    </row>
    <row r="3" spans="1:17" ht="20.100000000000001" customHeight="1" x14ac:dyDescent="0.25">
      <c r="A3" s="7">
        <v>1</v>
      </c>
      <c r="B3" s="4" t="str">
        <f>LISTA_STUDENTI[[#This Row],[Broj indeksa]]</f>
        <v>2018/2509</v>
      </c>
      <c r="C3" s="4" t="str">
        <f>VLOOKUP(Jul_2019[[#This Row],[Broj indeksa]],LISTA_STUDENTI[[Broj indeksa]:[tip studija]],2,FALSE)</f>
        <v>Antić</v>
      </c>
      <c r="D3" s="4" t="str">
        <f>VLOOKUP(Jul_2019[Broj indeksa],LISTA_STUDENTI[[Broj indeksa]:[tip studija]],3,FALSE)</f>
        <v>Pavle</v>
      </c>
      <c r="E3" s="4" t="str">
        <f>VLOOKUP(Jul_2019[[#This Row],[Broj indeksa]],LISTA_STUDENTI[[Broj indeksa]:[tip studija]],4,FALSE)</f>
        <v>osnovne strukovne studije</v>
      </c>
      <c r="F3" s="11"/>
      <c r="G3" s="11"/>
      <c r="H3" s="11"/>
      <c r="I3" s="11"/>
      <c r="J3" s="11"/>
      <c r="K3" s="11"/>
      <c r="L3" s="11"/>
      <c r="M3" s="13"/>
    </row>
    <row r="4" spans="1:17" ht="20.100000000000001" customHeight="1" x14ac:dyDescent="0.25">
      <c r="A4" s="7">
        <v>2</v>
      </c>
      <c r="B4" s="4" t="str">
        <f>LISTA_STUDENTI[[#This Row],[Broj indeksa]]</f>
        <v>2018/2510</v>
      </c>
      <c r="C4" s="4" t="str">
        <f>VLOOKUP(Jul_2019[[#This Row],[Broj indeksa]],LISTA_STUDENTI[[Broj indeksa]:[tip studija]],2,FALSE)</f>
        <v>Bajić</v>
      </c>
      <c r="D4" s="4" t="str">
        <f>VLOOKUP(Jul_2019[Broj indeksa],LISTA_STUDENTI[[Broj indeksa]:[tip studija]],3,FALSE)</f>
        <v>Miloš</v>
      </c>
      <c r="E4" s="4" t="str">
        <f>VLOOKUP(Jul_2019[[#This Row],[Broj indeksa]],LISTA_STUDENTI[[Broj indeksa]:[tip studija]],4,FALSE)</f>
        <v>osnovne strukovne studije</v>
      </c>
      <c r="F4" s="11"/>
      <c r="G4" s="11"/>
      <c r="H4" s="11"/>
      <c r="I4" s="11"/>
      <c r="J4" s="11"/>
      <c r="K4" s="11"/>
      <c r="L4" s="11"/>
      <c r="M4" s="13"/>
    </row>
    <row r="5" spans="1:17" ht="20.100000000000001" customHeight="1" x14ac:dyDescent="0.25">
      <c r="A5" s="7">
        <v>3</v>
      </c>
      <c r="B5" s="4" t="str">
        <f>LISTA_STUDENTI[[#This Row],[Broj indeksa]]</f>
        <v>2017/2057</v>
      </c>
      <c r="C5" s="4" t="str">
        <f>VLOOKUP(Jul_2019[[#This Row],[Broj indeksa]],LISTA_STUDENTI[[Broj indeksa]:[tip studija]],2,FALSE)</f>
        <v>Baša</v>
      </c>
      <c r="D5" s="4" t="str">
        <f>VLOOKUP(Jul_2019[Broj indeksa],LISTA_STUDENTI[[Broj indeksa]:[tip studija]],3,FALSE)</f>
        <v>Janoš</v>
      </c>
      <c r="E5" s="4" t="str">
        <f>VLOOKUP(Jul_2019[[#This Row],[Broj indeksa]],LISTA_STUDENTI[[Broj indeksa]:[tip studija]],4,FALSE)</f>
        <v>osnovne strukovne studije</v>
      </c>
      <c r="F5" s="11"/>
      <c r="G5" s="11"/>
      <c r="H5" s="11"/>
      <c r="I5" s="11"/>
      <c r="J5" s="11"/>
      <c r="K5" s="11"/>
      <c r="L5" s="11"/>
      <c r="M5" s="13"/>
    </row>
    <row r="6" spans="1:17" ht="20.100000000000001" customHeight="1" x14ac:dyDescent="0.25">
      <c r="A6" s="7">
        <v>4</v>
      </c>
      <c r="B6" s="4" t="str">
        <f>LISTA_STUDENTI[[#This Row],[Broj indeksa]]</f>
        <v>2018/2036</v>
      </c>
      <c r="C6" s="4" t="str">
        <f>VLOOKUP(Jul_2019[[#This Row],[Broj indeksa]],LISTA_STUDENTI[[Broj indeksa]:[tip studija]],2,FALSE)</f>
        <v>Blagojević</v>
      </c>
      <c r="D6" s="4" t="str">
        <f>VLOOKUP(Jul_2019[Broj indeksa],LISTA_STUDENTI[[Broj indeksa]:[tip studija]],3,FALSE)</f>
        <v>Nemanja</v>
      </c>
      <c r="E6" s="4" t="str">
        <f>VLOOKUP(Jul_2019[[#This Row],[Broj indeksa]],LISTA_STUDENTI[[Broj indeksa]:[tip studija]],4,FALSE)</f>
        <v>osnovne strukovne studije</v>
      </c>
      <c r="F6" s="11"/>
      <c r="G6" s="11"/>
      <c r="H6" s="11"/>
      <c r="I6" s="11"/>
      <c r="J6" s="11"/>
      <c r="K6" s="11"/>
      <c r="L6" s="11"/>
      <c r="M6" s="13"/>
    </row>
    <row r="7" spans="1:17" ht="20.100000000000001" customHeight="1" x14ac:dyDescent="0.25">
      <c r="A7" s="7">
        <v>5</v>
      </c>
      <c r="B7" s="4" t="str">
        <f>LISTA_STUDENTI[[#This Row],[Broj indeksa]]</f>
        <v>2017/2045</v>
      </c>
      <c r="C7" s="4" t="str">
        <f>VLOOKUP(Jul_2019[[#This Row],[Broj indeksa]],LISTA_STUDENTI[[Broj indeksa]:[tip studija]],2,FALSE)</f>
        <v>Vasić</v>
      </c>
      <c r="D7" s="4" t="str">
        <f>VLOOKUP(Jul_2019[Broj indeksa],LISTA_STUDENTI[[Broj indeksa]:[tip studija]],3,FALSE)</f>
        <v>Pavle</v>
      </c>
      <c r="E7" s="4" t="str">
        <f>VLOOKUP(Jul_2019[[#This Row],[Broj indeksa]],LISTA_STUDENTI[[Broj indeksa]:[tip studija]],4,FALSE)</f>
        <v>osnovne strukovne studije</v>
      </c>
      <c r="F7" s="11"/>
      <c r="G7" s="11"/>
      <c r="H7" s="11"/>
      <c r="I7" s="11"/>
      <c r="J7" s="11"/>
      <c r="K7" s="11"/>
      <c r="L7" s="11"/>
      <c r="M7" s="13"/>
    </row>
    <row r="8" spans="1:17" ht="20.100000000000001" customHeight="1" x14ac:dyDescent="0.25">
      <c r="A8" s="7">
        <v>6</v>
      </c>
      <c r="B8" s="4" t="str">
        <f>LISTA_STUDENTI[[#This Row],[Broj indeksa]]</f>
        <v>2018/2057</v>
      </c>
      <c r="C8" s="4" t="str">
        <f>VLOOKUP(Jul_2019[[#This Row],[Broj indeksa]],LISTA_STUDENTI[[Broj indeksa]:[tip studija]],2,FALSE)</f>
        <v>Vasić</v>
      </c>
      <c r="D8" s="4" t="str">
        <f>VLOOKUP(Jul_2019[Broj indeksa],LISTA_STUDENTI[[Broj indeksa]:[tip studija]],3,FALSE)</f>
        <v>Dragan</v>
      </c>
      <c r="E8" s="4" t="str">
        <f>VLOOKUP(Jul_2019[[#This Row],[Broj indeksa]],LISTA_STUDENTI[[Broj indeksa]:[tip studija]],4,FALSE)</f>
        <v>osnovne strukovne studije</v>
      </c>
      <c r="F8" s="11"/>
      <c r="G8" s="11"/>
      <c r="H8" s="11"/>
      <c r="I8" s="11"/>
      <c r="J8" s="11"/>
      <c r="K8" s="11"/>
      <c r="L8" s="11"/>
      <c r="M8" s="13"/>
    </row>
    <row r="9" spans="1:17" ht="20.100000000000001" customHeight="1" x14ac:dyDescent="0.25">
      <c r="A9" s="7">
        <v>7</v>
      </c>
      <c r="B9" s="4" t="str">
        <f>LISTA_STUDENTI[[#This Row],[Broj indeksa]]</f>
        <v>2018/2043</v>
      </c>
      <c r="C9" s="4" t="str">
        <f>VLOOKUP(Jul_2019[[#This Row],[Broj indeksa]],LISTA_STUDENTI[[Broj indeksa]:[tip studija]],2,FALSE)</f>
        <v>Veljanoski</v>
      </c>
      <c r="D9" s="4" t="str">
        <f>VLOOKUP(Jul_2019[Broj indeksa],LISTA_STUDENTI[[Broj indeksa]:[tip studija]],3,FALSE)</f>
        <v>Jovica</v>
      </c>
      <c r="E9" s="4" t="str">
        <f>VLOOKUP(Jul_2019[[#This Row],[Broj indeksa]],LISTA_STUDENTI[[Broj indeksa]:[tip studija]],4,FALSE)</f>
        <v>osnovne strukovne studije</v>
      </c>
      <c r="F9" s="11"/>
      <c r="G9" s="11"/>
      <c r="H9" s="11"/>
      <c r="I9" s="11"/>
      <c r="J9" s="11"/>
      <c r="K9" s="11"/>
      <c r="L9" s="11"/>
      <c r="M9" s="13"/>
    </row>
    <row r="10" spans="1:17" ht="20.100000000000001" customHeight="1" x14ac:dyDescent="0.25">
      <c r="A10" s="7">
        <v>8</v>
      </c>
      <c r="B10" s="4" t="str">
        <f>LISTA_STUDENTI[[#This Row],[Broj indeksa]]</f>
        <v>2016/2512</v>
      </c>
      <c r="C10" s="4" t="str">
        <f>VLOOKUP(Jul_2019[[#This Row],[Broj indeksa]],LISTA_STUDENTI[[Broj indeksa]:[tip studija]],2,FALSE)</f>
        <v>Veselinović</v>
      </c>
      <c r="D10" s="4" t="str">
        <f>VLOOKUP(Jul_2019[Broj indeksa],LISTA_STUDENTI[[Broj indeksa]:[tip studija]],3,FALSE)</f>
        <v>Milana</v>
      </c>
      <c r="E10" s="4" t="str">
        <f>VLOOKUP(Jul_2019[[#This Row],[Broj indeksa]],LISTA_STUDENTI[[Broj indeksa]:[tip studija]],4,FALSE)</f>
        <v>osnovne strukovne studije</v>
      </c>
      <c r="F10" s="11"/>
      <c r="G10" s="11"/>
      <c r="H10" s="11"/>
      <c r="I10" s="11"/>
      <c r="J10" s="11"/>
      <c r="K10" s="11"/>
      <c r="L10" s="11"/>
      <c r="M10" s="13"/>
    </row>
    <row r="11" spans="1:17" ht="20.100000000000001" customHeight="1" x14ac:dyDescent="0.25">
      <c r="A11" s="7">
        <v>9</v>
      </c>
      <c r="B11" s="4" t="str">
        <f>LISTA_STUDENTI[[#This Row],[Broj indeksa]]</f>
        <v>2018/2040</v>
      </c>
      <c r="C11" s="4" t="str">
        <f>VLOOKUP(Jul_2019[[#This Row],[Broj indeksa]],LISTA_STUDENTI[[Broj indeksa]:[tip studija]],2,FALSE)</f>
        <v>Vidosavljević</v>
      </c>
      <c r="D11" s="4" t="str">
        <f>VLOOKUP(Jul_2019[Broj indeksa],LISTA_STUDENTI[[Broj indeksa]:[tip studija]],3,FALSE)</f>
        <v>Vukašin</v>
      </c>
      <c r="E11" s="4" t="str">
        <f>VLOOKUP(Jul_2019[[#This Row],[Broj indeksa]],LISTA_STUDENTI[[Broj indeksa]:[tip studija]],4,FALSE)</f>
        <v>osnovne strukovne studije</v>
      </c>
      <c r="F11" s="11"/>
      <c r="G11" s="11"/>
      <c r="H11" s="11"/>
      <c r="I11" s="11"/>
      <c r="J11" s="11"/>
      <c r="K11" s="11"/>
      <c r="L11" s="11"/>
      <c r="M11" s="13"/>
    </row>
    <row r="12" spans="1:17" ht="20.100000000000001" customHeight="1" x14ac:dyDescent="0.25">
      <c r="A12" s="7">
        <v>10</v>
      </c>
      <c r="B12" s="4" t="str">
        <f>LISTA_STUDENTI[[#This Row],[Broj indeksa]]</f>
        <v>2018/2020</v>
      </c>
      <c r="C12" s="4" t="str">
        <f>VLOOKUP(Jul_2019[[#This Row],[Broj indeksa]],LISTA_STUDENTI[[Broj indeksa]:[tip studija]],2,FALSE)</f>
        <v>Vila</v>
      </c>
      <c r="D12" s="4" t="str">
        <f>VLOOKUP(Jul_2019[Broj indeksa],LISTA_STUDENTI[[Broj indeksa]:[tip studija]],3,FALSE)</f>
        <v>Lazar</v>
      </c>
      <c r="E12" s="4" t="str">
        <f>VLOOKUP(Jul_2019[[#This Row],[Broj indeksa]],LISTA_STUDENTI[[Broj indeksa]:[tip studija]],4,FALSE)</f>
        <v>osnovne strukovne studije</v>
      </c>
      <c r="F12" s="11"/>
      <c r="G12" s="11"/>
      <c r="H12" s="11"/>
      <c r="I12" s="11"/>
      <c r="J12" s="11"/>
      <c r="K12" s="11"/>
      <c r="L12" s="11"/>
      <c r="M12" s="13"/>
    </row>
    <row r="13" spans="1:17" ht="20.100000000000001" customHeight="1" x14ac:dyDescent="0.25">
      <c r="A13" s="7">
        <v>11</v>
      </c>
      <c r="B13" s="4" t="str">
        <f>LISTA_STUDENTI[[#This Row],[Broj indeksa]]</f>
        <v>2018/2035</v>
      </c>
      <c r="C13" s="4" t="str">
        <f>VLOOKUP(Jul_2019[[#This Row],[Broj indeksa]],LISTA_STUDENTI[[Broj indeksa]:[tip studija]],2,FALSE)</f>
        <v>Vladić</v>
      </c>
      <c r="D13" s="4" t="str">
        <f>VLOOKUP(Jul_2019[Broj indeksa],LISTA_STUDENTI[[Broj indeksa]:[tip studija]],3,FALSE)</f>
        <v>Teodora</v>
      </c>
      <c r="E13" s="4" t="str">
        <f>VLOOKUP(Jul_2019[[#This Row],[Broj indeksa]],LISTA_STUDENTI[[Broj indeksa]:[tip studija]],4,FALSE)</f>
        <v>osnovne strukovne studije</v>
      </c>
      <c r="F13" s="11"/>
      <c r="G13" s="11"/>
      <c r="H13" s="11"/>
      <c r="I13" s="11"/>
      <c r="J13" s="11"/>
      <c r="K13" s="11"/>
      <c r="L13" s="11"/>
      <c r="M13" s="13"/>
    </row>
    <row r="14" spans="1:17" ht="20.100000000000001" customHeight="1" x14ac:dyDescent="0.25">
      <c r="A14" s="7">
        <v>12</v>
      </c>
      <c r="B14" s="4" t="str">
        <f>LISTA_STUDENTI[[#This Row],[Broj indeksa]]</f>
        <v>2018/2008</v>
      </c>
      <c r="C14" s="4" t="str">
        <f>VLOOKUP(Jul_2019[[#This Row],[Broj indeksa]],LISTA_STUDENTI[[Broj indeksa]:[tip studija]],2,FALSE)</f>
        <v>Vujasinović</v>
      </c>
      <c r="D14" s="4" t="str">
        <f>VLOOKUP(Jul_2019[Broj indeksa],LISTA_STUDENTI[[Broj indeksa]:[tip studija]],3,FALSE)</f>
        <v>Danilo</v>
      </c>
      <c r="E14" s="4" t="str">
        <f>VLOOKUP(Jul_2019[[#This Row],[Broj indeksa]],LISTA_STUDENTI[[Broj indeksa]:[tip studija]],4,FALSE)</f>
        <v>osnovne strukovne studije</v>
      </c>
      <c r="F14" s="11"/>
      <c r="G14" s="11"/>
      <c r="H14" s="11"/>
      <c r="I14" s="11"/>
      <c r="J14" s="11"/>
      <c r="K14" s="11"/>
      <c r="L14" s="11"/>
      <c r="M14" s="13"/>
    </row>
    <row r="15" spans="1:17" ht="20.100000000000001" customHeight="1" x14ac:dyDescent="0.25">
      <c r="A15" s="7">
        <v>13</v>
      </c>
      <c r="B15" s="4" t="str">
        <f>LISTA_STUDENTI[[#This Row],[Broj indeksa]]</f>
        <v>2018/2031</v>
      </c>
      <c r="C15" s="4" t="str">
        <f>VLOOKUP(Jul_2019[[#This Row],[Broj indeksa]],LISTA_STUDENTI[[Broj indeksa]:[tip studija]],2,FALSE)</f>
        <v>Vujović</v>
      </c>
      <c r="D15" s="4" t="str">
        <f>VLOOKUP(Jul_2019[Broj indeksa],LISTA_STUDENTI[[Broj indeksa]:[tip studija]],3,FALSE)</f>
        <v>Nikola</v>
      </c>
      <c r="E15" s="4" t="str">
        <f>VLOOKUP(Jul_2019[[#This Row],[Broj indeksa]],LISTA_STUDENTI[[Broj indeksa]:[tip studija]],4,FALSE)</f>
        <v>osnovne strukovne studije</v>
      </c>
      <c r="F15" s="11"/>
      <c r="G15" s="11"/>
      <c r="H15" s="11"/>
      <c r="I15" s="11"/>
      <c r="J15" s="11"/>
      <c r="K15" s="11"/>
      <c r="L15" s="11"/>
      <c r="M15" s="13"/>
    </row>
    <row r="16" spans="1:17" ht="20.100000000000001" customHeight="1" x14ac:dyDescent="0.25">
      <c r="A16" s="7">
        <v>14</v>
      </c>
      <c r="B16" s="4" t="str">
        <f>LISTA_STUDENTI[[#This Row],[Broj indeksa]]</f>
        <v>2018/2060</v>
      </c>
      <c r="C16" s="4" t="str">
        <f>VLOOKUP(Jul_2019[[#This Row],[Broj indeksa]],LISTA_STUDENTI[[Broj indeksa]:[tip studija]],2,FALSE)</f>
        <v>Vukobrat</v>
      </c>
      <c r="D16" s="4" t="str">
        <f>VLOOKUP(Jul_2019[Broj indeksa],LISTA_STUDENTI[[Broj indeksa]:[tip studija]],3,FALSE)</f>
        <v>Vukašin</v>
      </c>
      <c r="E16" s="4" t="str">
        <f>VLOOKUP(Jul_2019[[#This Row],[Broj indeksa]],LISTA_STUDENTI[[Broj indeksa]:[tip studija]],4,FALSE)</f>
        <v>osnovne strukovne studije</v>
      </c>
      <c r="F16" s="11"/>
      <c r="G16" s="11"/>
      <c r="H16" s="11"/>
      <c r="I16" s="11"/>
      <c r="J16" s="11"/>
      <c r="K16" s="11"/>
      <c r="L16" s="11"/>
      <c r="M16" s="13"/>
    </row>
    <row r="17" spans="1:13" ht="20.100000000000001" customHeight="1" x14ac:dyDescent="0.25">
      <c r="A17" s="7">
        <v>15</v>
      </c>
      <c r="B17" s="4" t="str">
        <f>LISTA_STUDENTI[[#This Row],[Broj indeksa]]</f>
        <v>2018/2022</v>
      </c>
      <c r="C17" s="4" t="str">
        <f>VLOOKUP(Jul_2019[[#This Row],[Broj indeksa]],LISTA_STUDENTI[[Broj indeksa]:[tip studija]],2,FALSE)</f>
        <v>Gavrilović</v>
      </c>
      <c r="D17" s="4" t="str">
        <f>VLOOKUP(Jul_2019[Broj indeksa],LISTA_STUDENTI[[Broj indeksa]:[tip studija]],3,FALSE)</f>
        <v>Nebojša</v>
      </c>
      <c r="E17" s="4" t="str">
        <f>VLOOKUP(Jul_2019[[#This Row],[Broj indeksa]],LISTA_STUDENTI[[Broj indeksa]:[tip studija]],4,FALSE)</f>
        <v>osnovne strukovne studije</v>
      </c>
      <c r="F17" s="11"/>
      <c r="G17" s="11"/>
      <c r="H17" s="11"/>
      <c r="I17" s="11"/>
      <c r="J17" s="11"/>
      <c r="K17" s="11"/>
      <c r="L17" s="11"/>
      <c r="M17" s="13"/>
    </row>
    <row r="18" spans="1:13" ht="20.100000000000001" customHeight="1" x14ac:dyDescent="0.25">
      <c r="A18" s="7">
        <v>16</v>
      </c>
      <c r="B18" s="4" t="str">
        <f>LISTA_STUDENTI[[#This Row],[Broj indeksa]]</f>
        <v>2018/2038</v>
      </c>
      <c r="C18" s="4" t="str">
        <f>VLOOKUP(Jul_2019[[#This Row],[Broj indeksa]],LISTA_STUDENTI[[Broj indeksa]:[tip studija]],2,FALSE)</f>
        <v>Gagarin</v>
      </c>
      <c r="D18" s="4" t="str">
        <f>VLOOKUP(Jul_2019[Broj indeksa],LISTA_STUDENTI[[Broj indeksa]:[tip studija]],3,FALSE)</f>
        <v>Daniil</v>
      </c>
      <c r="E18" s="4" t="str">
        <f>VLOOKUP(Jul_2019[[#This Row],[Broj indeksa]],LISTA_STUDENTI[[Broj indeksa]:[tip studija]],4,FALSE)</f>
        <v>osnovne strukovne studije</v>
      </c>
      <c r="F18" s="11"/>
      <c r="G18" s="11"/>
      <c r="H18" s="11"/>
      <c r="I18" s="11"/>
      <c r="J18" s="11"/>
      <c r="K18" s="11"/>
      <c r="L18" s="11"/>
      <c r="M18" s="13"/>
    </row>
    <row r="19" spans="1:13" ht="20.100000000000001" customHeight="1" x14ac:dyDescent="0.25">
      <c r="A19" s="7">
        <v>17</v>
      </c>
      <c r="B19" s="4" t="str">
        <f>LISTA_STUDENTI[[#This Row],[Broj indeksa]]</f>
        <v>2018/2061</v>
      </c>
      <c r="C19" s="4" t="str">
        <f>VLOOKUP(Jul_2019[[#This Row],[Broj indeksa]],LISTA_STUDENTI[[Broj indeksa]:[tip studija]],2,FALSE)</f>
        <v>Gladović</v>
      </c>
      <c r="D19" s="4" t="str">
        <f>VLOOKUP(Jul_2019[Broj indeksa],LISTA_STUDENTI[[Broj indeksa]:[tip studija]],3,FALSE)</f>
        <v>Miloš</v>
      </c>
      <c r="E19" s="4" t="str">
        <f>VLOOKUP(Jul_2019[[#This Row],[Broj indeksa]],LISTA_STUDENTI[[Broj indeksa]:[tip studija]],4,FALSE)</f>
        <v>osnovne strukovne studije</v>
      </c>
      <c r="F19" s="11"/>
      <c r="G19" s="11"/>
      <c r="H19" s="11"/>
      <c r="I19" s="11"/>
      <c r="J19" s="11"/>
      <c r="K19" s="11"/>
      <c r="L19" s="11"/>
      <c r="M19" s="13"/>
    </row>
    <row r="20" spans="1:13" ht="20.100000000000001" customHeight="1" x14ac:dyDescent="0.25">
      <c r="A20" s="7">
        <v>18</v>
      </c>
      <c r="B20" s="4" t="str">
        <f>LISTA_STUDENTI[[#This Row],[Broj indeksa]]</f>
        <v>2018/2047</v>
      </c>
      <c r="C20" s="4" t="str">
        <f>VLOOKUP(Jul_2019[[#This Row],[Broj indeksa]],LISTA_STUDENTI[[Broj indeksa]:[tip studija]],2,FALSE)</f>
        <v>Dabić</v>
      </c>
      <c r="D20" s="4" t="str">
        <f>VLOOKUP(Jul_2019[Broj indeksa],LISTA_STUDENTI[[Broj indeksa]:[tip studija]],3,FALSE)</f>
        <v>Mladen</v>
      </c>
      <c r="E20" s="4" t="str">
        <f>VLOOKUP(Jul_2019[[#This Row],[Broj indeksa]],LISTA_STUDENTI[[Broj indeksa]:[tip studija]],4,FALSE)</f>
        <v>osnovne strukovne studije</v>
      </c>
      <c r="F20" s="11"/>
      <c r="G20" s="11"/>
      <c r="H20" s="11"/>
      <c r="I20" s="11"/>
      <c r="J20" s="11"/>
      <c r="K20" s="11"/>
      <c r="L20" s="11"/>
      <c r="M20" s="13"/>
    </row>
    <row r="21" spans="1:13" ht="20.100000000000001" customHeight="1" x14ac:dyDescent="0.25">
      <c r="A21" s="7">
        <v>19</v>
      </c>
      <c r="B21" s="4" t="str">
        <f>LISTA_STUDENTI[[#This Row],[Broj indeksa]]</f>
        <v>2018/2058</v>
      </c>
      <c r="C21" s="4" t="str">
        <f>VLOOKUP(Jul_2019[[#This Row],[Broj indeksa]],LISTA_STUDENTI[[Broj indeksa]:[tip studija]],2,FALSE)</f>
        <v>Derikonjić</v>
      </c>
      <c r="D21" s="4" t="str">
        <f>VLOOKUP(Jul_2019[Broj indeksa],LISTA_STUDENTI[[Broj indeksa]:[tip studija]],3,FALSE)</f>
        <v>Igor</v>
      </c>
      <c r="E21" s="4" t="str">
        <f>VLOOKUP(Jul_2019[[#This Row],[Broj indeksa]],LISTA_STUDENTI[[Broj indeksa]:[tip studija]],4,FALSE)</f>
        <v>osnovne strukovne studije</v>
      </c>
      <c r="F21" s="11"/>
      <c r="G21" s="11"/>
      <c r="H21" s="11"/>
      <c r="I21" s="11"/>
      <c r="J21" s="11"/>
      <c r="K21" s="11"/>
      <c r="L21" s="11"/>
      <c r="M21" s="13"/>
    </row>
    <row r="22" spans="1:13" ht="20.100000000000001" customHeight="1" x14ac:dyDescent="0.25">
      <c r="A22" s="7">
        <v>20</v>
      </c>
      <c r="B22" s="4" t="str">
        <f>LISTA_STUDENTI[[#This Row],[Broj indeksa]]</f>
        <v>2017/2024</v>
      </c>
      <c r="C22" s="4" t="str">
        <f>VLOOKUP(Jul_2019[[#This Row],[Broj indeksa]],LISTA_STUDENTI[[Broj indeksa]:[tip studija]],2,FALSE)</f>
        <v>Dimitrijević</v>
      </c>
      <c r="D22" s="4" t="str">
        <f>VLOOKUP(Jul_2019[Broj indeksa],LISTA_STUDENTI[[Broj indeksa]:[tip studija]],3,FALSE)</f>
        <v>Aleksandar</v>
      </c>
      <c r="E22" s="4" t="str">
        <f>VLOOKUP(Jul_2019[[#This Row],[Broj indeksa]],LISTA_STUDENTI[[Broj indeksa]:[tip studija]],4,FALSE)</f>
        <v>osnovne strukovne studije</v>
      </c>
      <c r="F22" s="11"/>
      <c r="G22" s="11"/>
      <c r="H22" s="11"/>
      <c r="I22" s="11"/>
      <c r="J22" s="11"/>
      <c r="K22" s="11"/>
      <c r="L22" s="11"/>
      <c r="M22" s="13"/>
    </row>
    <row r="23" spans="1:13" ht="20.100000000000001" customHeight="1" x14ac:dyDescent="0.25">
      <c r="A23" s="7">
        <v>21</v>
      </c>
      <c r="B23" s="4" t="str">
        <f>LISTA_STUDENTI[[#This Row],[Broj indeksa]]</f>
        <v>2018/2025</v>
      </c>
      <c r="C23" s="4" t="str">
        <f>VLOOKUP(Jul_2019[[#This Row],[Broj indeksa]],LISTA_STUDENTI[[Broj indeksa]:[tip studija]],2,FALSE)</f>
        <v>Dimić</v>
      </c>
      <c r="D23" s="4" t="str">
        <f>VLOOKUP(Jul_2019[Broj indeksa],LISTA_STUDENTI[[Broj indeksa]:[tip studija]],3,FALSE)</f>
        <v>Nikola</v>
      </c>
      <c r="E23" s="4" t="str">
        <f>VLOOKUP(Jul_2019[[#This Row],[Broj indeksa]],LISTA_STUDENTI[[Broj indeksa]:[tip studija]],4,FALSE)</f>
        <v>osnovne strukovne studije</v>
      </c>
      <c r="F23" s="11"/>
      <c r="G23" s="11"/>
      <c r="H23" s="11"/>
      <c r="I23" s="11"/>
      <c r="J23" s="11"/>
      <c r="K23" s="11"/>
      <c r="L23" s="11"/>
      <c r="M23" s="13"/>
    </row>
    <row r="24" spans="1:13" ht="20.100000000000001" customHeight="1" x14ac:dyDescent="0.25">
      <c r="A24" s="7">
        <v>22</v>
      </c>
      <c r="B24" s="4" t="str">
        <f>LISTA_STUDENTI[[#This Row],[Broj indeksa]]</f>
        <v>2017/2049</v>
      </c>
      <c r="C24" s="4" t="str">
        <f>VLOOKUP(Jul_2019[[#This Row],[Broj indeksa]],LISTA_STUDENTI[[Broj indeksa]:[tip studija]],2,FALSE)</f>
        <v>Dmitrović</v>
      </c>
      <c r="D24" s="4" t="str">
        <f>VLOOKUP(Jul_2019[Broj indeksa],LISTA_STUDENTI[[Broj indeksa]:[tip studija]],3,FALSE)</f>
        <v>Ivan</v>
      </c>
      <c r="E24" s="4" t="str">
        <f>VLOOKUP(Jul_2019[[#This Row],[Broj indeksa]],LISTA_STUDENTI[[Broj indeksa]:[tip studija]],4,FALSE)</f>
        <v>osnovne strukovne studije</v>
      </c>
      <c r="F24" s="11"/>
      <c r="G24" s="11"/>
      <c r="H24" s="11"/>
      <c r="I24" s="11"/>
      <c r="J24" s="11"/>
      <c r="K24" s="11"/>
      <c r="L24" s="11"/>
      <c r="M24" s="13"/>
    </row>
    <row r="25" spans="1:13" ht="20.100000000000001" customHeight="1" x14ac:dyDescent="0.25">
      <c r="A25" s="7">
        <v>23</v>
      </c>
      <c r="B25" s="4" t="str">
        <f>LISTA_STUDENTI[[#This Row],[Broj indeksa]]</f>
        <v>2018/2055</v>
      </c>
      <c r="C25" s="4" t="str">
        <f>VLOOKUP(Jul_2019[[#This Row],[Broj indeksa]],LISTA_STUDENTI[[Broj indeksa]:[tip studija]],2,FALSE)</f>
        <v>Đokić</v>
      </c>
      <c r="D25" s="4" t="str">
        <f>VLOOKUP(Jul_2019[Broj indeksa],LISTA_STUDENTI[[Broj indeksa]:[tip studija]],3,FALSE)</f>
        <v>Dunja</v>
      </c>
      <c r="E25" s="4" t="str">
        <f>VLOOKUP(Jul_2019[[#This Row],[Broj indeksa]],LISTA_STUDENTI[[Broj indeksa]:[tip studija]],4,FALSE)</f>
        <v>osnovne strukovne studije</v>
      </c>
      <c r="F25" s="11"/>
      <c r="G25" s="11"/>
      <c r="H25" s="11"/>
      <c r="I25" s="11"/>
      <c r="J25" s="11"/>
      <c r="K25" s="11"/>
      <c r="L25" s="11"/>
      <c r="M25" s="13"/>
    </row>
    <row r="26" spans="1:13" ht="20.100000000000001" customHeight="1" x14ac:dyDescent="0.25">
      <c r="A26" s="7">
        <v>24</v>
      </c>
      <c r="B26" s="4" t="str">
        <f>LISTA_STUDENTI[[#This Row],[Broj indeksa]]</f>
        <v>2018/2502</v>
      </c>
      <c r="C26" s="4" t="str">
        <f>VLOOKUP(Jul_2019[[#This Row],[Broj indeksa]],LISTA_STUDENTI[[Broj indeksa]:[tip studija]],2,FALSE)</f>
        <v>Đukić</v>
      </c>
      <c r="D26" s="4" t="str">
        <f>VLOOKUP(Jul_2019[Broj indeksa],LISTA_STUDENTI[[Broj indeksa]:[tip studija]],3,FALSE)</f>
        <v>Sofija</v>
      </c>
      <c r="E26" s="4" t="str">
        <f>VLOOKUP(Jul_2019[[#This Row],[Broj indeksa]],LISTA_STUDENTI[[Broj indeksa]:[tip studija]],4,FALSE)</f>
        <v>osnovne strukovne studije</v>
      </c>
      <c r="F26" s="11"/>
      <c r="G26" s="11"/>
      <c r="H26" s="11"/>
      <c r="I26" s="11"/>
      <c r="J26" s="11"/>
      <c r="K26" s="11"/>
      <c r="L26" s="11"/>
      <c r="M26" s="13"/>
    </row>
    <row r="27" spans="1:13" ht="20.100000000000001" customHeight="1" x14ac:dyDescent="0.25">
      <c r="A27" s="7">
        <v>25</v>
      </c>
      <c r="B27" s="4" t="str">
        <f>LISTA_STUDENTI[[#This Row],[Broj indeksa]]</f>
        <v>2017/2056</v>
      </c>
      <c r="C27" s="4" t="str">
        <f>VLOOKUP(Jul_2019[[#This Row],[Broj indeksa]],LISTA_STUDENTI[[Broj indeksa]:[tip studija]],2,FALSE)</f>
        <v>Era</v>
      </c>
      <c r="D27" s="4" t="str">
        <f>VLOOKUP(Jul_2019[Broj indeksa],LISTA_STUDENTI[[Broj indeksa]:[tip studija]],3,FALSE)</f>
        <v>Boris</v>
      </c>
      <c r="E27" s="4" t="str">
        <f>VLOOKUP(Jul_2019[[#This Row],[Broj indeksa]],LISTA_STUDENTI[[Broj indeksa]:[tip studija]],4,FALSE)</f>
        <v>osnovne strukovne studije</v>
      </c>
      <c r="F27" s="11"/>
      <c r="G27" s="11"/>
      <c r="H27" s="11"/>
      <c r="I27" s="11"/>
      <c r="J27" s="11"/>
      <c r="K27" s="11"/>
      <c r="L27" s="11"/>
      <c r="M27" s="13"/>
    </row>
    <row r="28" spans="1:13" ht="20.100000000000001" customHeight="1" x14ac:dyDescent="0.25">
      <c r="A28" s="7">
        <v>26</v>
      </c>
      <c r="B28" s="4" t="str">
        <f>LISTA_STUDENTI[[#This Row],[Broj indeksa]]</f>
        <v>2018/2511</v>
      </c>
      <c r="C28" s="4" t="str">
        <f>VLOOKUP(Jul_2019[[#This Row],[Broj indeksa]],LISTA_STUDENTI[[Broj indeksa]:[tip studija]],2,FALSE)</f>
        <v>Žarkov</v>
      </c>
      <c r="D28" s="4" t="str">
        <f>VLOOKUP(Jul_2019[Broj indeksa],LISTA_STUDENTI[[Broj indeksa]:[tip studija]],3,FALSE)</f>
        <v>Nina</v>
      </c>
      <c r="E28" s="4" t="str">
        <f>VLOOKUP(Jul_2019[[#This Row],[Broj indeksa]],LISTA_STUDENTI[[Broj indeksa]:[tip studija]],4,FALSE)</f>
        <v>osnovne strukovne studije</v>
      </c>
      <c r="F28" s="11"/>
      <c r="G28" s="11"/>
      <c r="H28" s="11"/>
      <c r="I28" s="11"/>
      <c r="J28" s="11"/>
      <c r="K28" s="11"/>
      <c r="L28" s="11"/>
      <c r="M28" s="13"/>
    </row>
    <row r="29" spans="1:13" ht="20.100000000000001" customHeight="1" x14ac:dyDescent="0.25">
      <c r="A29" s="7">
        <v>27</v>
      </c>
      <c r="B29" s="4" t="str">
        <f>LISTA_STUDENTI[[#This Row],[Broj indeksa]]</f>
        <v>2017/2039</v>
      </c>
      <c r="C29" s="4" t="str">
        <f>VLOOKUP(Jul_2019[[#This Row],[Broj indeksa]],LISTA_STUDENTI[[Broj indeksa]:[tip studija]],2,FALSE)</f>
        <v>Živanović</v>
      </c>
      <c r="D29" s="4" t="str">
        <f>VLOOKUP(Jul_2019[Broj indeksa],LISTA_STUDENTI[[Broj indeksa]:[tip studija]],3,FALSE)</f>
        <v>Zoran</v>
      </c>
      <c r="E29" s="4" t="str">
        <f>VLOOKUP(Jul_2019[[#This Row],[Broj indeksa]],LISTA_STUDENTI[[Broj indeksa]:[tip studija]],4,FALSE)</f>
        <v>osnovne strukovne studije</v>
      </c>
      <c r="F29" s="11"/>
      <c r="G29" s="11"/>
      <c r="H29" s="11"/>
      <c r="I29" s="11"/>
      <c r="J29" s="11"/>
      <c r="K29" s="11"/>
      <c r="L29" s="11"/>
      <c r="M29" s="13"/>
    </row>
    <row r="30" spans="1:13" ht="20.100000000000001" customHeight="1" x14ac:dyDescent="0.25">
      <c r="A30" s="7">
        <v>28</v>
      </c>
      <c r="B30" s="4" t="str">
        <f>LISTA_STUDENTI[[#This Row],[Broj indeksa]]</f>
        <v>2018/2029</v>
      </c>
      <c r="C30" s="4" t="str">
        <f>VLOOKUP(Jul_2019[[#This Row],[Broj indeksa]],LISTA_STUDENTI[[Broj indeksa]:[tip studija]],2,FALSE)</f>
        <v>Zoljavin</v>
      </c>
      <c r="D30" s="4" t="str">
        <f>VLOOKUP(Jul_2019[Broj indeksa],LISTA_STUDENTI[[Broj indeksa]:[tip studija]],3,FALSE)</f>
        <v>Ivan</v>
      </c>
      <c r="E30" s="4" t="str">
        <f>VLOOKUP(Jul_2019[[#This Row],[Broj indeksa]],LISTA_STUDENTI[[Broj indeksa]:[tip studija]],4,FALSE)</f>
        <v>osnovne strukovne studije</v>
      </c>
      <c r="F30" s="11"/>
      <c r="G30" s="11"/>
      <c r="H30" s="11"/>
      <c r="I30" s="11"/>
      <c r="J30" s="11"/>
      <c r="K30" s="11"/>
      <c r="L30" s="11"/>
      <c r="M30" s="13"/>
    </row>
    <row r="31" spans="1:13" ht="20.100000000000001" customHeight="1" x14ac:dyDescent="0.25">
      <c r="A31" s="7">
        <v>29</v>
      </c>
      <c r="B31" s="4" t="str">
        <f>LISTA_STUDENTI[[#This Row],[Broj indeksa]]</f>
        <v>2018/2006</v>
      </c>
      <c r="C31" s="4" t="str">
        <f>VLOOKUP(Jul_2019[[#This Row],[Broj indeksa]],LISTA_STUDENTI[[Broj indeksa]:[tip studija]],2,FALSE)</f>
        <v>Ignjatović</v>
      </c>
      <c r="D31" s="4" t="str">
        <f>VLOOKUP(Jul_2019[Broj indeksa],LISTA_STUDENTI[[Broj indeksa]:[tip studija]],3,FALSE)</f>
        <v>Stefan</v>
      </c>
      <c r="E31" s="4" t="str">
        <f>VLOOKUP(Jul_2019[[#This Row],[Broj indeksa]],LISTA_STUDENTI[[Broj indeksa]:[tip studija]],4,FALSE)</f>
        <v>osnovne strukovne studije</v>
      </c>
      <c r="F31" s="11"/>
      <c r="G31" s="11"/>
      <c r="H31" s="11"/>
      <c r="I31" s="11"/>
      <c r="J31" s="11"/>
      <c r="K31" s="11"/>
      <c r="L31" s="11"/>
      <c r="M31" s="13"/>
    </row>
    <row r="32" spans="1:13" ht="20.100000000000001" customHeight="1" x14ac:dyDescent="0.25">
      <c r="A32" s="7">
        <v>30</v>
      </c>
      <c r="B32" s="4" t="str">
        <f>LISTA_STUDENTI[[#This Row],[Broj indeksa]]</f>
        <v>2018/2003</v>
      </c>
      <c r="C32" s="4" t="str">
        <f>VLOOKUP(Jul_2019[[#This Row],[Broj indeksa]],LISTA_STUDENTI[[Broj indeksa]:[tip studija]],2,FALSE)</f>
        <v>Ilić</v>
      </c>
      <c r="D32" s="4" t="str">
        <f>VLOOKUP(Jul_2019[Broj indeksa],LISTA_STUDENTI[[Broj indeksa]:[tip studija]],3,FALSE)</f>
        <v>Nikola</v>
      </c>
      <c r="E32" s="4" t="str">
        <f>VLOOKUP(Jul_2019[[#This Row],[Broj indeksa]],LISTA_STUDENTI[[Broj indeksa]:[tip studija]],4,FALSE)</f>
        <v>osnovne strukovne studije</v>
      </c>
      <c r="F32" s="11"/>
      <c r="G32" s="11"/>
      <c r="H32" s="11"/>
      <c r="I32" s="11"/>
      <c r="J32" s="11"/>
      <c r="K32" s="11"/>
      <c r="L32" s="11"/>
      <c r="M32" s="13"/>
    </row>
    <row r="33" spans="1:13" ht="20.100000000000001" customHeight="1" x14ac:dyDescent="0.25">
      <c r="A33" s="7">
        <v>31</v>
      </c>
      <c r="B33" s="4" t="str">
        <f>LISTA_STUDENTI[[#This Row],[Broj indeksa]]</f>
        <v>2018/2012</v>
      </c>
      <c r="C33" s="4" t="str">
        <f>VLOOKUP(Jul_2019[[#This Row],[Broj indeksa]],LISTA_STUDENTI[[Broj indeksa]:[tip studija]],2,FALSE)</f>
        <v>Ilić</v>
      </c>
      <c r="D33" s="4" t="str">
        <f>VLOOKUP(Jul_2019[Broj indeksa],LISTA_STUDENTI[[Broj indeksa]:[tip studija]],3,FALSE)</f>
        <v>Stefan</v>
      </c>
      <c r="E33" s="4" t="str">
        <f>VLOOKUP(Jul_2019[[#This Row],[Broj indeksa]],LISTA_STUDENTI[[Broj indeksa]:[tip studija]],4,FALSE)</f>
        <v>osnovne strukovne studije</v>
      </c>
      <c r="F33" s="11"/>
      <c r="G33" s="11"/>
      <c r="H33" s="11"/>
      <c r="I33" s="11"/>
      <c r="J33" s="11"/>
      <c r="K33" s="11"/>
      <c r="L33" s="11"/>
      <c r="M33" s="13"/>
    </row>
    <row r="34" spans="1:13" ht="20.100000000000001" customHeight="1" x14ac:dyDescent="0.25">
      <c r="A34" s="7">
        <v>32</v>
      </c>
      <c r="B34" s="4" t="str">
        <f>LISTA_STUDENTI[[#This Row],[Broj indeksa]]</f>
        <v>2018/2067</v>
      </c>
      <c r="C34" s="4" t="str">
        <f>VLOOKUP(Jul_2019[[#This Row],[Broj indeksa]],LISTA_STUDENTI[[Broj indeksa]:[tip studija]],2,FALSE)</f>
        <v>Injac</v>
      </c>
      <c r="D34" s="4" t="str">
        <f>VLOOKUP(Jul_2019[Broj indeksa],LISTA_STUDENTI[[Broj indeksa]:[tip studija]],3,FALSE)</f>
        <v>Katarina</v>
      </c>
      <c r="E34" s="4" t="str">
        <f>VLOOKUP(Jul_2019[[#This Row],[Broj indeksa]],LISTA_STUDENTI[[Broj indeksa]:[tip studija]],4,FALSE)</f>
        <v>osnovne strukovne studije</v>
      </c>
      <c r="F34" s="11"/>
      <c r="G34" s="11"/>
      <c r="H34" s="11"/>
      <c r="I34" s="11"/>
      <c r="J34" s="11"/>
      <c r="K34" s="11"/>
      <c r="L34" s="11"/>
      <c r="M34" s="13"/>
    </row>
    <row r="35" spans="1:13" ht="20.100000000000001" customHeight="1" x14ac:dyDescent="0.25">
      <c r="A35" s="7">
        <v>33</v>
      </c>
      <c r="B35" s="4" t="str">
        <f>LISTA_STUDENTI[[#This Row],[Broj indeksa]]</f>
        <v>2018/2063</v>
      </c>
      <c r="C35" s="4" t="str">
        <f>VLOOKUP(Jul_2019[[#This Row],[Broj indeksa]],LISTA_STUDENTI[[Broj indeksa]:[tip studija]],2,FALSE)</f>
        <v>Jakovljević</v>
      </c>
      <c r="D35" s="4" t="str">
        <f>VLOOKUP(Jul_2019[Broj indeksa],LISTA_STUDENTI[[Broj indeksa]:[tip studija]],3,FALSE)</f>
        <v>Relja</v>
      </c>
      <c r="E35" s="4" t="str">
        <f>VLOOKUP(Jul_2019[[#This Row],[Broj indeksa]],LISTA_STUDENTI[[Broj indeksa]:[tip studija]],4,FALSE)</f>
        <v>osnovne strukovne studije</v>
      </c>
      <c r="F35" s="11"/>
      <c r="G35" s="11"/>
      <c r="H35" s="11"/>
      <c r="I35" s="11"/>
      <c r="J35" s="11"/>
      <c r="K35" s="11"/>
      <c r="L35" s="11"/>
      <c r="M35" s="13"/>
    </row>
    <row r="36" spans="1:13" ht="20.100000000000001" customHeight="1" x14ac:dyDescent="0.25">
      <c r="A36" s="7">
        <v>34</v>
      </c>
      <c r="B36" s="4" t="str">
        <f>LISTA_STUDENTI[[#This Row],[Broj indeksa]]</f>
        <v>2018/2021</v>
      </c>
      <c r="C36" s="4" t="str">
        <f>VLOOKUP(Jul_2019[[#This Row],[Broj indeksa]],LISTA_STUDENTI[[Broj indeksa]:[tip studija]],2,FALSE)</f>
        <v>Janković</v>
      </c>
      <c r="D36" s="4" t="str">
        <f>VLOOKUP(Jul_2019[Broj indeksa],LISTA_STUDENTI[[Broj indeksa]:[tip studija]],3,FALSE)</f>
        <v>Julia-Nina</v>
      </c>
      <c r="E36" s="4" t="str">
        <f>VLOOKUP(Jul_2019[[#This Row],[Broj indeksa]],LISTA_STUDENTI[[Broj indeksa]:[tip studija]],4,FALSE)</f>
        <v>osnovne strukovne studije</v>
      </c>
      <c r="F36" s="11"/>
      <c r="G36" s="11"/>
      <c r="H36" s="11"/>
      <c r="I36" s="11"/>
      <c r="J36" s="11"/>
      <c r="K36" s="11"/>
      <c r="L36" s="11"/>
      <c r="M36" s="13"/>
    </row>
    <row r="37" spans="1:13" ht="20.100000000000001" customHeight="1" x14ac:dyDescent="0.25">
      <c r="A37" s="7">
        <v>35</v>
      </c>
      <c r="B37" s="4" t="str">
        <f>LISTA_STUDENTI[[#This Row],[Broj indeksa]]</f>
        <v>2018/2053</v>
      </c>
      <c r="C37" s="4" t="str">
        <f>VLOOKUP(Jul_2019[[#This Row],[Broj indeksa]],LISTA_STUDENTI[[Broj indeksa]:[tip studija]],2,FALSE)</f>
        <v>Jezdimirović</v>
      </c>
      <c r="D37" s="4" t="str">
        <f>VLOOKUP(Jul_2019[Broj indeksa],LISTA_STUDENTI[[Broj indeksa]:[tip studija]],3,FALSE)</f>
        <v>Tamara</v>
      </c>
      <c r="E37" s="4" t="str">
        <f>VLOOKUP(Jul_2019[[#This Row],[Broj indeksa]],LISTA_STUDENTI[[Broj indeksa]:[tip studija]],4,FALSE)</f>
        <v>osnovne strukovne studije</v>
      </c>
      <c r="F37" s="11"/>
      <c r="G37" s="11"/>
      <c r="H37" s="11"/>
      <c r="I37" s="11"/>
      <c r="J37" s="11"/>
      <c r="K37" s="11"/>
      <c r="L37" s="11"/>
      <c r="M37" s="13"/>
    </row>
    <row r="38" spans="1:13" ht="20.100000000000001" customHeight="1" x14ac:dyDescent="0.25">
      <c r="A38" s="7">
        <v>36</v>
      </c>
      <c r="B38" s="4" t="str">
        <f>LISTA_STUDENTI[[#This Row],[Broj indeksa]]</f>
        <v>2018/2037</v>
      </c>
      <c r="C38" s="4" t="str">
        <f>VLOOKUP(Jul_2019[[#This Row],[Broj indeksa]],LISTA_STUDENTI[[Broj indeksa]:[tip studija]],2,FALSE)</f>
        <v>Jekić</v>
      </c>
      <c r="D38" s="4" t="str">
        <f>VLOOKUP(Jul_2019[Broj indeksa],LISTA_STUDENTI[[Broj indeksa]:[tip studija]],3,FALSE)</f>
        <v>Uroš</v>
      </c>
      <c r="E38" s="4" t="str">
        <f>VLOOKUP(Jul_2019[[#This Row],[Broj indeksa]],LISTA_STUDENTI[[Broj indeksa]:[tip studija]],4,FALSE)</f>
        <v>osnovne strukovne studije</v>
      </c>
      <c r="F38" s="11"/>
      <c r="G38" s="11"/>
      <c r="H38" s="11"/>
      <c r="I38" s="11"/>
      <c r="J38" s="11"/>
      <c r="K38" s="11"/>
      <c r="L38" s="11"/>
      <c r="M38" s="13"/>
    </row>
    <row r="39" spans="1:13" ht="20.100000000000001" customHeight="1" x14ac:dyDescent="0.25">
      <c r="A39" s="7">
        <v>37</v>
      </c>
      <c r="B39" s="4" t="str">
        <f>LISTA_STUDENTI[[#This Row],[Broj indeksa]]</f>
        <v>2018/2017</v>
      </c>
      <c r="C39" s="4" t="str">
        <f>VLOOKUP(Jul_2019[[#This Row],[Broj indeksa]],LISTA_STUDENTI[[Broj indeksa]:[tip studija]],2,FALSE)</f>
        <v>Jovićević</v>
      </c>
      <c r="D39" s="4" t="str">
        <f>VLOOKUP(Jul_2019[Broj indeksa],LISTA_STUDENTI[[Broj indeksa]:[tip studija]],3,FALSE)</f>
        <v>Tara</v>
      </c>
      <c r="E39" s="4" t="str">
        <f>VLOOKUP(Jul_2019[[#This Row],[Broj indeksa]],LISTA_STUDENTI[[Broj indeksa]:[tip studija]],4,FALSE)</f>
        <v>osnovne strukovne studije</v>
      </c>
      <c r="F39" s="11"/>
      <c r="G39" s="11"/>
      <c r="H39" s="11"/>
      <c r="I39" s="11"/>
      <c r="J39" s="11"/>
      <c r="K39" s="11"/>
      <c r="L39" s="11"/>
      <c r="M39" s="13"/>
    </row>
    <row r="40" spans="1:13" ht="20.100000000000001" customHeight="1" x14ac:dyDescent="0.25">
      <c r="A40" s="7">
        <v>38</v>
      </c>
      <c r="B40" s="4" t="str">
        <f>LISTA_STUDENTI[[#This Row],[Broj indeksa]]</f>
        <v>2018/2019</v>
      </c>
      <c r="C40" s="4" t="str">
        <f>VLOOKUP(Jul_2019[[#This Row],[Broj indeksa]],LISTA_STUDENTI[[Broj indeksa]:[tip studija]],2,FALSE)</f>
        <v>Jovičić</v>
      </c>
      <c r="D40" s="4" t="str">
        <f>VLOOKUP(Jul_2019[Broj indeksa],LISTA_STUDENTI[[Broj indeksa]:[tip studija]],3,FALSE)</f>
        <v>Marko</v>
      </c>
      <c r="E40" s="4" t="str">
        <f>VLOOKUP(Jul_2019[[#This Row],[Broj indeksa]],LISTA_STUDENTI[[Broj indeksa]:[tip studija]],4,FALSE)</f>
        <v>osnovne strukovne studije</v>
      </c>
      <c r="F40" s="11"/>
      <c r="G40" s="11"/>
      <c r="H40" s="11"/>
      <c r="I40" s="11"/>
      <c r="J40" s="11"/>
      <c r="K40" s="11"/>
      <c r="L40" s="11"/>
      <c r="M40" s="13"/>
    </row>
    <row r="41" spans="1:13" ht="20.100000000000001" customHeight="1" x14ac:dyDescent="0.25">
      <c r="A41" s="7">
        <v>39</v>
      </c>
      <c r="B41" s="4" t="str">
        <f>LISTA_STUDENTI[[#This Row],[Broj indeksa]]</f>
        <v>2015/2526</v>
      </c>
      <c r="C41" s="4" t="str">
        <f>VLOOKUP(Jul_2019[[#This Row],[Broj indeksa]],LISTA_STUDENTI[[Broj indeksa]:[tip studija]],2,FALSE)</f>
        <v>Jokić</v>
      </c>
      <c r="D41" s="4" t="str">
        <f>VLOOKUP(Jul_2019[Broj indeksa],LISTA_STUDENTI[[Broj indeksa]:[tip studija]],3,FALSE)</f>
        <v>Nemanja</v>
      </c>
      <c r="E41" s="4" t="str">
        <f>VLOOKUP(Jul_2019[[#This Row],[Broj indeksa]],LISTA_STUDENTI[[Broj indeksa]:[tip studija]],4,FALSE)</f>
        <v>osnovne strukovne studije</v>
      </c>
      <c r="F41" s="11"/>
      <c r="G41" s="11"/>
      <c r="H41" s="11"/>
      <c r="I41" s="11"/>
      <c r="J41" s="11"/>
      <c r="K41" s="11"/>
      <c r="L41" s="11"/>
      <c r="M41" s="13"/>
    </row>
    <row r="42" spans="1:13" ht="20.100000000000001" customHeight="1" x14ac:dyDescent="0.25">
      <c r="A42" s="7">
        <v>40</v>
      </c>
      <c r="B42" s="4" t="str">
        <f>LISTA_STUDENTI[[#This Row],[Broj indeksa]]</f>
        <v>2018/2011</v>
      </c>
      <c r="C42" s="4" t="str">
        <f>VLOOKUP(Jul_2019[[#This Row],[Broj indeksa]],LISTA_STUDENTI[[Broj indeksa]:[tip studija]],2,FALSE)</f>
        <v>Kaitović</v>
      </c>
      <c r="D42" s="4" t="str">
        <f>VLOOKUP(Jul_2019[Broj indeksa],LISTA_STUDENTI[[Broj indeksa]:[tip studija]],3,FALSE)</f>
        <v>Tamara</v>
      </c>
      <c r="E42" s="4" t="str">
        <f>VLOOKUP(Jul_2019[[#This Row],[Broj indeksa]],LISTA_STUDENTI[[Broj indeksa]:[tip studija]],4,FALSE)</f>
        <v>osnovne strukovne studije</v>
      </c>
      <c r="F42" s="11"/>
      <c r="G42" s="11"/>
      <c r="H42" s="11"/>
      <c r="I42" s="11"/>
      <c r="J42" s="11"/>
      <c r="K42" s="11"/>
      <c r="L42" s="11"/>
      <c r="M42" s="13"/>
    </row>
    <row r="43" spans="1:13" ht="20.100000000000001" customHeight="1" x14ac:dyDescent="0.25">
      <c r="A43" s="7">
        <v>41</v>
      </c>
      <c r="B43" s="4" t="str">
        <f>LISTA_STUDENTI[[#This Row],[Broj indeksa]]</f>
        <v>2018/2050</v>
      </c>
      <c r="C43" s="4" t="str">
        <f>VLOOKUP(Jul_2019[[#This Row],[Broj indeksa]],LISTA_STUDENTI[[Broj indeksa]:[tip studija]],2,FALSE)</f>
        <v>Knežević</v>
      </c>
      <c r="D43" s="4" t="str">
        <f>VLOOKUP(Jul_2019[Broj indeksa],LISTA_STUDENTI[[Broj indeksa]:[tip studija]],3,FALSE)</f>
        <v>Stefan</v>
      </c>
      <c r="E43" s="4" t="str">
        <f>VLOOKUP(Jul_2019[[#This Row],[Broj indeksa]],LISTA_STUDENTI[[Broj indeksa]:[tip studija]],4,FALSE)</f>
        <v>osnovne strukovne studije</v>
      </c>
      <c r="F43" s="11"/>
      <c r="G43" s="11"/>
      <c r="H43" s="11"/>
      <c r="I43" s="11"/>
      <c r="J43" s="11"/>
      <c r="K43" s="11"/>
      <c r="L43" s="11"/>
      <c r="M43" s="13"/>
    </row>
    <row r="44" spans="1:13" ht="20.100000000000001" customHeight="1" x14ac:dyDescent="0.25">
      <c r="A44" s="7">
        <v>42</v>
      </c>
      <c r="B44" s="4" t="str">
        <f>LISTA_STUDENTI[[#This Row],[Broj indeksa]]</f>
        <v>2018/2064</v>
      </c>
      <c r="C44" s="4" t="str">
        <f>VLOOKUP(Jul_2019[[#This Row],[Broj indeksa]],LISTA_STUDENTI[[Broj indeksa]:[tip studija]],2,FALSE)</f>
        <v>Kovačević</v>
      </c>
      <c r="D44" s="4" t="str">
        <f>VLOOKUP(Jul_2019[Broj indeksa],LISTA_STUDENTI[[Broj indeksa]:[tip studija]],3,FALSE)</f>
        <v>Danilo</v>
      </c>
      <c r="E44" s="4" t="str">
        <f>VLOOKUP(Jul_2019[[#This Row],[Broj indeksa]],LISTA_STUDENTI[[Broj indeksa]:[tip studija]],4,FALSE)</f>
        <v>osnovne strukovne studije</v>
      </c>
      <c r="F44" s="11"/>
      <c r="G44" s="11"/>
      <c r="H44" s="11"/>
      <c r="I44" s="11"/>
      <c r="J44" s="11"/>
      <c r="K44" s="11"/>
      <c r="L44" s="11"/>
      <c r="M44" s="13"/>
    </row>
    <row r="45" spans="1:13" ht="20.100000000000001" customHeight="1" x14ac:dyDescent="0.25">
      <c r="A45" s="7">
        <v>43</v>
      </c>
      <c r="B45" s="4" t="str">
        <f>LISTA_STUDENTI[[#This Row],[Broj indeksa]]</f>
        <v>2018/2009</v>
      </c>
      <c r="C45" s="4" t="str">
        <f>VLOOKUP(Jul_2019[[#This Row],[Broj indeksa]],LISTA_STUDENTI[[Broj indeksa]:[tip studija]],2,FALSE)</f>
        <v>Kostić</v>
      </c>
      <c r="D45" s="4" t="str">
        <f>VLOOKUP(Jul_2019[Broj indeksa],LISTA_STUDENTI[[Broj indeksa]:[tip studija]],3,FALSE)</f>
        <v>Dušan</v>
      </c>
      <c r="E45" s="4" t="str">
        <f>VLOOKUP(Jul_2019[[#This Row],[Broj indeksa]],LISTA_STUDENTI[[Broj indeksa]:[tip studija]],4,FALSE)</f>
        <v>osnovne strukovne studije</v>
      </c>
      <c r="F45" s="11"/>
      <c r="G45" s="11"/>
      <c r="H45" s="11"/>
      <c r="I45" s="11"/>
      <c r="J45" s="11"/>
      <c r="K45" s="11"/>
      <c r="L45" s="11"/>
      <c r="M45" s="13"/>
    </row>
    <row r="46" spans="1:13" ht="20.100000000000001" customHeight="1" x14ac:dyDescent="0.25">
      <c r="A46" s="7">
        <v>44</v>
      </c>
      <c r="B46" s="4" t="str">
        <f>LISTA_STUDENTI[[#This Row],[Broj indeksa]]</f>
        <v>2018/2044</v>
      </c>
      <c r="C46" s="4" t="str">
        <f>VLOOKUP(Jul_2019[[#This Row],[Broj indeksa]],LISTA_STUDENTI[[Broj indeksa]:[tip studija]],2,FALSE)</f>
        <v>Kuburović</v>
      </c>
      <c r="D46" s="4" t="str">
        <f>VLOOKUP(Jul_2019[Broj indeksa],LISTA_STUDENTI[[Broj indeksa]:[tip studija]],3,FALSE)</f>
        <v>Andreja</v>
      </c>
      <c r="E46" s="4" t="str">
        <f>VLOOKUP(Jul_2019[[#This Row],[Broj indeksa]],LISTA_STUDENTI[[Broj indeksa]:[tip studija]],4,FALSE)</f>
        <v>osnovne strukovne studije</v>
      </c>
      <c r="F46" s="11"/>
      <c r="G46" s="11"/>
      <c r="H46" s="11"/>
      <c r="I46" s="11"/>
      <c r="J46" s="11"/>
      <c r="K46" s="11"/>
      <c r="L46" s="11"/>
      <c r="M46" s="13"/>
    </row>
    <row r="47" spans="1:13" ht="20.100000000000001" customHeight="1" x14ac:dyDescent="0.25">
      <c r="A47" s="7">
        <v>45</v>
      </c>
      <c r="B47" s="4" t="str">
        <f>LISTA_STUDENTI[[#This Row],[Broj indeksa]]</f>
        <v>2018/2052</v>
      </c>
      <c r="C47" s="4" t="str">
        <f>VLOOKUP(Jul_2019[[#This Row],[Broj indeksa]],LISTA_STUDENTI[[Broj indeksa]:[tip studija]],2,FALSE)</f>
        <v>Kučinar</v>
      </c>
      <c r="D47" s="4" t="str">
        <f>VLOOKUP(Jul_2019[Broj indeksa],LISTA_STUDENTI[[Broj indeksa]:[tip studija]],3,FALSE)</f>
        <v>Lazar</v>
      </c>
      <c r="E47" s="4" t="str">
        <f>VLOOKUP(Jul_2019[[#This Row],[Broj indeksa]],LISTA_STUDENTI[[Broj indeksa]:[tip studija]],4,FALSE)</f>
        <v>osnovne strukovne studije</v>
      </c>
      <c r="F47" s="11"/>
      <c r="G47" s="11"/>
      <c r="H47" s="11"/>
      <c r="I47" s="11"/>
      <c r="J47" s="11"/>
      <c r="K47" s="11"/>
      <c r="L47" s="11"/>
      <c r="M47" s="13"/>
    </row>
    <row r="48" spans="1:13" ht="20.100000000000001" customHeight="1" x14ac:dyDescent="0.25">
      <c r="A48" s="7">
        <v>46</v>
      </c>
      <c r="B48" s="4" t="str">
        <f>LISTA_STUDENTI[[#This Row],[Broj indeksa]]</f>
        <v>2018/2042</v>
      </c>
      <c r="C48" s="4" t="str">
        <f>VLOOKUP(Jul_2019[[#This Row],[Broj indeksa]],LISTA_STUDENTI[[Broj indeksa]:[tip studija]],2,FALSE)</f>
        <v>Lončar</v>
      </c>
      <c r="D48" s="4" t="str">
        <f>VLOOKUP(Jul_2019[Broj indeksa],LISTA_STUDENTI[[Broj indeksa]:[tip studija]],3,FALSE)</f>
        <v>Luka</v>
      </c>
      <c r="E48" s="4" t="str">
        <f>VLOOKUP(Jul_2019[[#This Row],[Broj indeksa]],LISTA_STUDENTI[[Broj indeksa]:[tip studija]],4,FALSE)</f>
        <v>osnovne strukovne studije</v>
      </c>
      <c r="F48" s="11"/>
      <c r="G48" s="11"/>
      <c r="H48" s="11"/>
      <c r="I48" s="11"/>
      <c r="J48" s="11"/>
      <c r="K48" s="11"/>
      <c r="L48" s="11"/>
      <c r="M48" s="13"/>
    </row>
    <row r="49" spans="1:13" ht="20.100000000000001" customHeight="1" x14ac:dyDescent="0.25">
      <c r="A49" s="7">
        <v>47</v>
      </c>
      <c r="B49" s="4" t="str">
        <f>LISTA_STUDENTI[[#This Row],[Broj indeksa]]</f>
        <v>2017/2033</v>
      </c>
      <c r="C49" s="4" t="str">
        <f>VLOOKUP(Jul_2019[[#This Row],[Broj indeksa]],LISTA_STUDENTI[[Broj indeksa]:[tip studija]],2,FALSE)</f>
        <v>Majstorović</v>
      </c>
      <c r="D49" s="4" t="str">
        <f>VLOOKUP(Jul_2019[Broj indeksa],LISTA_STUDENTI[[Broj indeksa]:[tip studija]],3,FALSE)</f>
        <v>Miloš</v>
      </c>
      <c r="E49" s="4" t="str">
        <f>VLOOKUP(Jul_2019[[#This Row],[Broj indeksa]],LISTA_STUDENTI[[Broj indeksa]:[tip studija]],4,FALSE)</f>
        <v>osnovne strukovne studije</v>
      </c>
      <c r="F49" s="11"/>
      <c r="G49" s="11"/>
      <c r="H49" s="11"/>
      <c r="I49" s="11"/>
      <c r="J49" s="11"/>
      <c r="K49" s="11"/>
      <c r="L49" s="11"/>
      <c r="M49" s="13"/>
    </row>
    <row r="50" spans="1:13" ht="20.100000000000001" customHeight="1" x14ac:dyDescent="0.25">
      <c r="A50" s="7">
        <v>48</v>
      </c>
      <c r="B50" s="4" t="str">
        <f>LISTA_STUDENTI[[#This Row],[Broj indeksa]]</f>
        <v>2018/2054</v>
      </c>
      <c r="C50" s="4" t="str">
        <f>VLOOKUP(Jul_2019[[#This Row],[Broj indeksa]],LISTA_STUDENTI[[Broj indeksa]:[tip studija]],2,FALSE)</f>
        <v>Maksimović</v>
      </c>
      <c r="D50" s="4" t="str">
        <f>VLOOKUP(Jul_2019[Broj indeksa],LISTA_STUDENTI[[Broj indeksa]:[tip studija]],3,FALSE)</f>
        <v>Andrea</v>
      </c>
      <c r="E50" s="4" t="str">
        <f>VLOOKUP(Jul_2019[[#This Row],[Broj indeksa]],LISTA_STUDENTI[[Broj indeksa]:[tip studija]],4,FALSE)</f>
        <v>osnovne strukovne studije</v>
      </c>
      <c r="F50" s="11"/>
      <c r="G50" s="11"/>
      <c r="H50" s="11"/>
      <c r="I50" s="11"/>
      <c r="J50" s="11"/>
      <c r="K50" s="11"/>
      <c r="L50" s="11"/>
      <c r="M50" s="13"/>
    </row>
    <row r="51" spans="1:13" ht="20.100000000000001" customHeight="1" x14ac:dyDescent="0.25">
      <c r="A51" s="7">
        <v>49</v>
      </c>
      <c r="B51" s="4" t="str">
        <f>LISTA_STUDENTI[[#This Row],[Broj indeksa]]</f>
        <v>2018/2056</v>
      </c>
      <c r="C51" s="4" t="str">
        <f>VLOOKUP(Jul_2019[[#This Row],[Broj indeksa]],LISTA_STUDENTI[[Broj indeksa]:[tip studija]],2,FALSE)</f>
        <v>Mandić</v>
      </c>
      <c r="D51" s="4" t="str">
        <f>VLOOKUP(Jul_2019[Broj indeksa],LISTA_STUDENTI[[Broj indeksa]:[tip studija]],3,FALSE)</f>
        <v>Marija</v>
      </c>
      <c r="E51" s="4" t="str">
        <f>VLOOKUP(Jul_2019[[#This Row],[Broj indeksa]],LISTA_STUDENTI[[Broj indeksa]:[tip studija]],4,FALSE)</f>
        <v>osnovne strukovne studije</v>
      </c>
      <c r="F51" s="11"/>
      <c r="G51" s="11"/>
      <c r="H51" s="11"/>
      <c r="I51" s="11"/>
      <c r="J51" s="11"/>
      <c r="K51" s="11"/>
      <c r="L51" s="11"/>
      <c r="M51" s="13"/>
    </row>
    <row r="52" spans="1:13" ht="20.100000000000001" customHeight="1" x14ac:dyDescent="0.25">
      <c r="A52" s="7">
        <v>50</v>
      </c>
      <c r="B52" s="4" t="str">
        <f>LISTA_STUDENTI[[#This Row],[Broj indeksa]]</f>
        <v>2018/2066</v>
      </c>
      <c r="C52" s="4" t="str">
        <f>VLOOKUP(Jul_2019[[#This Row],[Broj indeksa]],LISTA_STUDENTI[[Broj indeksa]:[tip studija]],2,FALSE)</f>
        <v>Marković</v>
      </c>
      <c r="D52" s="4" t="str">
        <f>VLOOKUP(Jul_2019[Broj indeksa],LISTA_STUDENTI[[Broj indeksa]:[tip studija]],3,FALSE)</f>
        <v>Katarina</v>
      </c>
      <c r="E52" s="4" t="str">
        <f>VLOOKUP(Jul_2019[[#This Row],[Broj indeksa]],LISTA_STUDENTI[[Broj indeksa]:[tip studija]],4,FALSE)</f>
        <v>osnovne strukovne studije</v>
      </c>
      <c r="F52" s="11"/>
      <c r="G52" s="11"/>
      <c r="H52" s="11"/>
      <c r="I52" s="11"/>
      <c r="J52" s="11"/>
      <c r="K52" s="11"/>
      <c r="L52" s="11"/>
      <c r="M52" s="13"/>
    </row>
    <row r="53" spans="1:13" ht="20.100000000000001" customHeight="1" x14ac:dyDescent="0.25">
      <c r="A53" s="7">
        <v>51</v>
      </c>
      <c r="B53" s="4" t="str">
        <f>LISTA_STUDENTI[[#This Row],[Broj indeksa]]</f>
        <v>2018/2048</v>
      </c>
      <c r="C53" s="4" t="str">
        <f>VLOOKUP(Jul_2019[[#This Row],[Broj indeksa]],LISTA_STUDENTI[[Broj indeksa]:[tip studija]],2,FALSE)</f>
        <v>Maćešić</v>
      </c>
      <c r="D53" s="4" t="str">
        <f>VLOOKUP(Jul_2019[Broj indeksa],LISTA_STUDENTI[[Broj indeksa]:[tip studija]],3,FALSE)</f>
        <v>Srđan</v>
      </c>
      <c r="E53" s="4" t="str">
        <f>VLOOKUP(Jul_2019[[#This Row],[Broj indeksa]],LISTA_STUDENTI[[Broj indeksa]:[tip studija]],4,FALSE)</f>
        <v>osnovne strukovne studije</v>
      </c>
      <c r="F53" s="11"/>
      <c r="G53" s="11"/>
      <c r="H53" s="11"/>
      <c r="I53" s="11"/>
      <c r="J53" s="11"/>
      <c r="K53" s="11"/>
      <c r="L53" s="11"/>
      <c r="M53" s="13"/>
    </row>
    <row r="54" spans="1:13" ht="20.100000000000001" customHeight="1" x14ac:dyDescent="0.25">
      <c r="A54" s="7">
        <v>52</v>
      </c>
      <c r="B54" s="4" t="str">
        <f>LISTA_STUDENTI[[#This Row],[Broj indeksa]]</f>
        <v>2018/2004</v>
      </c>
      <c r="C54" s="4" t="str">
        <f>VLOOKUP(Jul_2019[[#This Row],[Broj indeksa]],LISTA_STUDENTI[[Broj indeksa]:[tip studija]],2,FALSE)</f>
        <v>Mijatović</v>
      </c>
      <c r="D54" s="4" t="str">
        <f>VLOOKUP(Jul_2019[Broj indeksa],LISTA_STUDENTI[[Broj indeksa]:[tip studija]],3,FALSE)</f>
        <v>Bojan</v>
      </c>
      <c r="E54" s="4" t="str">
        <f>VLOOKUP(Jul_2019[[#This Row],[Broj indeksa]],LISTA_STUDENTI[[Broj indeksa]:[tip studija]],4,FALSE)</f>
        <v>osnovne strukovne studije</v>
      </c>
      <c r="F54" s="11"/>
      <c r="G54" s="11"/>
      <c r="H54" s="11"/>
      <c r="I54" s="11"/>
      <c r="J54" s="11"/>
      <c r="K54" s="11"/>
      <c r="L54" s="11"/>
      <c r="M54" s="13"/>
    </row>
    <row r="55" spans="1:13" ht="20.100000000000001" customHeight="1" x14ac:dyDescent="0.25">
      <c r="A55" s="7">
        <v>53</v>
      </c>
      <c r="B55" s="4" t="str">
        <f>LISTA_STUDENTI[[#This Row],[Broj indeksa]]</f>
        <v>2018/2062</v>
      </c>
      <c r="C55" s="4" t="str">
        <f>VLOOKUP(Jul_2019[[#This Row],[Broj indeksa]],LISTA_STUDENTI[[Broj indeksa]:[tip studija]],2,FALSE)</f>
        <v>Milivojević</v>
      </c>
      <c r="D55" s="4" t="str">
        <f>VLOOKUP(Jul_2019[Broj indeksa],LISTA_STUDENTI[[Broj indeksa]:[tip studija]],3,FALSE)</f>
        <v>Petar</v>
      </c>
      <c r="E55" s="4" t="str">
        <f>VLOOKUP(Jul_2019[[#This Row],[Broj indeksa]],LISTA_STUDENTI[[Broj indeksa]:[tip studija]],4,FALSE)</f>
        <v>osnovne strukovne studije</v>
      </c>
      <c r="F55" s="11"/>
      <c r="G55" s="11"/>
      <c r="H55" s="11"/>
      <c r="I55" s="11"/>
      <c r="J55" s="11"/>
      <c r="K55" s="11"/>
      <c r="L55" s="11"/>
      <c r="M55" s="13"/>
    </row>
    <row r="56" spans="1:13" ht="20.100000000000001" customHeight="1" x14ac:dyDescent="0.25">
      <c r="A56" s="7">
        <v>54</v>
      </c>
      <c r="B56" s="4" t="str">
        <f>LISTA_STUDENTI[[#This Row],[Broj indeksa]]</f>
        <v>2018/2512</v>
      </c>
      <c r="C56" s="4" t="str">
        <f>VLOOKUP(Jul_2019[[#This Row],[Broj indeksa]],LISTA_STUDENTI[[Broj indeksa]:[tip studija]],2,FALSE)</f>
        <v>Milošević</v>
      </c>
      <c r="D56" s="4" t="str">
        <f>VLOOKUP(Jul_2019[Broj indeksa],LISTA_STUDENTI[[Broj indeksa]:[tip studija]],3,FALSE)</f>
        <v>Irena</v>
      </c>
      <c r="E56" s="4" t="str">
        <f>VLOOKUP(Jul_2019[[#This Row],[Broj indeksa]],LISTA_STUDENTI[[Broj indeksa]:[tip studija]],4,FALSE)</f>
        <v>osnovne strukovne studije</v>
      </c>
      <c r="F56" s="11"/>
      <c r="G56" s="11"/>
      <c r="H56" s="11"/>
      <c r="I56" s="11"/>
      <c r="J56" s="11"/>
      <c r="K56" s="11"/>
      <c r="L56" s="11"/>
      <c r="M56" s="13"/>
    </row>
    <row r="57" spans="1:13" ht="20.100000000000001" customHeight="1" x14ac:dyDescent="0.25">
      <c r="A57" s="7">
        <v>55</v>
      </c>
      <c r="B57" s="4" t="str">
        <f>LISTA_STUDENTI[[#This Row],[Broj indeksa]]</f>
        <v>2018/2034</v>
      </c>
      <c r="C57" s="4" t="str">
        <f>VLOOKUP(Jul_2019[[#This Row],[Broj indeksa]],LISTA_STUDENTI[[Broj indeksa]:[tip studija]],2,FALSE)</f>
        <v>Milošević</v>
      </c>
      <c r="D57" s="4" t="str">
        <f>VLOOKUP(Jul_2019[Broj indeksa],LISTA_STUDENTI[[Broj indeksa]:[tip studija]],3,FALSE)</f>
        <v>Strahinja</v>
      </c>
      <c r="E57" s="4" t="str">
        <f>VLOOKUP(Jul_2019[[#This Row],[Broj indeksa]],LISTA_STUDENTI[[Broj indeksa]:[tip studija]],4,FALSE)</f>
        <v>osnovne strukovne studije</v>
      </c>
      <c r="F57" s="11"/>
      <c r="G57" s="11"/>
      <c r="H57" s="11"/>
      <c r="I57" s="11"/>
      <c r="J57" s="11"/>
      <c r="K57" s="11"/>
      <c r="L57" s="11"/>
      <c r="M57" s="13"/>
    </row>
    <row r="58" spans="1:13" ht="20.100000000000001" customHeight="1" x14ac:dyDescent="0.25">
      <c r="A58" s="7">
        <v>56</v>
      </c>
      <c r="B58" s="4" t="str">
        <f>LISTA_STUDENTI[[#This Row],[Broj indeksa]]</f>
        <v>2018/2068</v>
      </c>
      <c r="C58" s="4" t="str">
        <f>VLOOKUP(Jul_2019[[#This Row],[Broj indeksa]],LISTA_STUDENTI[[Broj indeksa]:[tip studija]],2,FALSE)</f>
        <v>Milošević</v>
      </c>
      <c r="D58" s="4" t="str">
        <f>VLOOKUP(Jul_2019[Broj indeksa],LISTA_STUDENTI[[Broj indeksa]:[tip studija]],3,FALSE)</f>
        <v>Miloš</v>
      </c>
      <c r="E58" s="4" t="str">
        <f>VLOOKUP(Jul_2019[[#This Row],[Broj indeksa]],LISTA_STUDENTI[[Broj indeksa]:[tip studija]],4,FALSE)</f>
        <v>osnovne strukovne studije</v>
      </c>
      <c r="F58" s="11"/>
      <c r="G58" s="11"/>
      <c r="H58" s="11"/>
      <c r="I58" s="11"/>
      <c r="J58" s="11"/>
      <c r="K58" s="11"/>
      <c r="L58" s="11"/>
      <c r="M58" s="13"/>
    </row>
    <row r="59" spans="1:13" ht="20.100000000000001" customHeight="1" x14ac:dyDescent="0.25">
      <c r="A59" s="7">
        <v>57</v>
      </c>
      <c r="B59" s="4" t="str">
        <f>LISTA_STUDENTI[[#This Row],[Broj indeksa]]</f>
        <v>2018/2505</v>
      </c>
      <c r="C59" s="4" t="str">
        <f>VLOOKUP(Jul_2019[[#This Row],[Broj indeksa]],LISTA_STUDENTI[[Broj indeksa]:[tip studija]],2,FALSE)</f>
        <v>Mitrović</v>
      </c>
      <c r="D59" s="4" t="str">
        <f>VLOOKUP(Jul_2019[Broj indeksa],LISTA_STUDENTI[[Broj indeksa]:[tip studija]],3,FALSE)</f>
        <v>Dragan</v>
      </c>
      <c r="E59" s="4" t="str">
        <f>VLOOKUP(Jul_2019[[#This Row],[Broj indeksa]],LISTA_STUDENTI[[Broj indeksa]:[tip studija]],4,FALSE)</f>
        <v>osnovne strukovne studije</v>
      </c>
      <c r="F59" s="11"/>
      <c r="G59" s="11"/>
      <c r="H59" s="11"/>
      <c r="I59" s="11"/>
      <c r="J59" s="11"/>
      <c r="K59" s="11"/>
      <c r="L59" s="11"/>
      <c r="M59" s="13"/>
    </row>
    <row r="60" spans="1:13" ht="20.100000000000001" customHeight="1" x14ac:dyDescent="0.25">
      <c r="A60" s="7">
        <v>58</v>
      </c>
      <c r="B60" s="4" t="str">
        <f>LISTA_STUDENTI[[#This Row],[Broj indeksa]]</f>
        <v>2018/2046</v>
      </c>
      <c r="C60" s="4" t="str">
        <f>VLOOKUP(Jul_2019[[#This Row],[Broj indeksa]],LISTA_STUDENTI[[Broj indeksa]:[tip studija]],2,FALSE)</f>
        <v>Mlađenović</v>
      </c>
      <c r="D60" s="4" t="str">
        <f>VLOOKUP(Jul_2019[Broj indeksa],LISTA_STUDENTI[[Broj indeksa]:[tip studija]],3,FALSE)</f>
        <v>Natalija</v>
      </c>
      <c r="E60" s="4" t="str">
        <f>VLOOKUP(Jul_2019[[#This Row],[Broj indeksa]],LISTA_STUDENTI[[Broj indeksa]:[tip studija]],4,FALSE)</f>
        <v>osnovne strukovne studije</v>
      </c>
      <c r="F60" s="11"/>
      <c r="G60" s="11"/>
      <c r="H60" s="11"/>
      <c r="I60" s="11"/>
      <c r="J60" s="11"/>
      <c r="K60" s="11"/>
      <c r="L60" s="11"/>
      <c r="M60" s="13"/>
    </row>
    <row r="61" spans="1:13" ht="20.100000000000001" customHeight="1" x14ac:dyDescent="0.25">
      <c r="A61" s="7">
        <v>59</v>
      </c>
      <c r="B61" s="4" t="str">
        <f>LISTA_STUDENTI[[#This Row],[Broj indeksa]]</f>
        <v>2017/2042</v>
      </c>
      <c r="C61" s="4" t="str">
        <f>VLOOKUP(Jul_2019[[#This Row],[Broj indeksa]],LISTA_STUDENTI[[Broj indeksa]:[tip studija]],2,FALSE)</f>
        <v>Nešovanović</v>
      </c>
      <c r="D61" s="4" t="str">
        <f>VLOOKUP(Jul_2019[Broj indeksa],LISTA_STUDENTI[[Broj indeksa]:[tip studija]],3,FALSE)</f>
        <v>Đorđe</v>
      </c>
      <c r="E61" s="4" t="str">
        <f>VLOOKUP(Jul_2019[[#This Row],[Broj indeksa]],LISTA_STUDENTI[[Broj indeksa]:[tip studija]],4,FALSE)</f>
        <v>osnovne strukovne studije</v>
      </c>
      <c r="F61" s="11"/>
      <c r="G61" s="11"/>
      <c r="H61" s="11"/>
      <c r="I61" s="11"/>
      <c r="J61" s="11"/>
      <c r="K61" s="11"/>
      <c r="L61" s="11"/>
      <c r="M61" s="13"/>
    </row>
    <row r="62" spans="1:13" ht="20.100000000000001" customHeight="1" x14ac:dyDescent="0.25">
      <c r="A62" s="7">
        <v>60</v>
      </c>
      <c r="B62" s="4" t="str">
        <f>LISTA_STUDENTI[[#This Row],[Broj indeksa]]</f>
        <v>2018/2016</v>
      </c>
      <c r="C62" s="4" t="str">
        <f>VLOOKUP(Jul_2019[[#This Row],[Broj indeksa]],LISTA_STUDENTI[[Broj indeksa]:[tip studija]],2,FALSE)</f>
        <v>Nikolovski</v>
      </c>
      <c r="D62" s="4" t="str">
        <f>VLOOKUP(Jul_2019[Broj indeksa],LISTA_STUDENTI[[Broj indeksa]:[tip studija]],3,FALSE)</f>
        <v>Ilija</v>
      </c>
      <c r="E62" s="4" t="str">
        <f>VLOOKUP(Jul_2019[[#This Row],[Broj indeksa]],LISTA_STUDENTI[[Broj indeksa]:[tip studija]],4,FALSE)</f>
        <v>osnovne strukovne studije</v>
      </c>
      <c r="F62" s="11"/>
      <c r="G62" s="11"/>
      <c r="H62" s="11"/>
      <c r="I62" s="11"/>
      <c r="J62" s="11"/>
      <c r="K62" s="11"/>
      <c r="L62" s="11"/>
      <c r="M62" s="13"/>
    </row>
    <row r="63" spans="1:13" ht="20.100000000000001" customHeight="1" x14ac:dyDescent="0.25">
      <c r="A63" s="7">
        <v>61</v>
      </c>
      <c r="B63" s="4" t="str">
        <f>LISTA_STUDENTI[[#This Row],[Broj indeksa]]</f>
        <v>2018/2501</v>
      </c>
      <c r="C63" s="4" t="str">
        <f>VLOOKUP(Jul_2019[[#This Row],[Broj indeksa]],LISTA_STUDENTI[[Broj indeksa]:[tip studija]],2,FALSE)</f>
        <v>Novaković</v>
      </c>
      <c r="D63" s="4" t="str">
        <f>VLOOKUP(Jul_2019[Broj indeksa],LISTA_STUDENTI[[Broj indeksa]:[tip studija]],3,FALSE)</f>
        <v>Milena</v>
      </c>
      <c r="E63" s="4" t="str">
        <f>VLOOKUP(Jul_2019[[#This Row],[Broj indeksa]],LISTA_STUDENTI[[Broj indeksa]:[tip studija]],4,FALSE)</f>
        <v>osnovne strukovne studije</v>
      </c>
      <c r="F63" s="11"/>
      <c r="G63" s="11"/>
      <c r="H63" s="11"/>
      <c r="I63" s="11"/>
      <c r="J63" s="11"/>
      <c r="K63" s="11"/>
      <c r="L63" s="11"/>
      <c r="M63" s="13"/>
    </row>
    <row r="64" spans="1:13" ht="20.100000000000001" customHeight="1" x14ac:dyDescent="0.25">
      <c r="A64" s="7">
        <v>62</v>
      </c>
      <c r="B64" s="4" t="str">
        <f>LISTA_STUDENTI[[#This Row],[Broj indeksa]]</f>
        <v>2018/2028</v>
      </c>
      <c r="C64" s="4" t="str">
        <f>VLOOKUP(Jul_2019[[#This Row],[Broj indeksa]],LISTA_STUDENTI[[Broj indeksa]:[tip studija]],2,FALSE)</f>
        <v>Obradović</v>
      </c>
      <c r="D64" s="4" t="str">
        <f>VLOOKUP(Jul_2019[Broj indeksa],LISTA_STUDENTI[[Broj indeksa]:[tip studija]],3,FALSE)</f>
        <v>Marija</v>
      </c>
      <c r="E64" s="4" t="str">
        <f>VLOOKUP(Jul_2019[[#This Row],[Broj indeksa]],LISTA_STUDENTI[[Broj indeksa]:[tip studija]],4,FALSE)</f>
        <v>osnovne strukovne studije</v>
      </c>
      <c r="F64" s="11"/>
      <c r="G64" s="11"/>
      <c r="H64" s="11"/>
      <c r="I64" s="11"/>
      <c r="J64" s="11"/>
      <c r="K64" s="11"/>
      <c r="L64" s="11"/>
      <c r="M64" s="13"/>
    </row>
    <row r="65" spans="1:13" ht="20.100000000000001" customHeight="1" x14ac:dyDescent="0.25">
      <c r="A65" s="7">
        <v>63</v>
      </c>
      <c r="B65" s="4" t="str">
        <f>LISTA_STUDENTI[[#This Row],[Broj indeksa]]</f>
        <v>2018/2503</v>
      </c>
      <c r="C65" s="4" t="str">
        <f>VLOOKUP(Jul_2019[[#This Row],[Broj indeksa]],LISTA_STUDENTI[[Broj indeksa]:[tip studija]],2,FALSE)</f>
        <v>Ognjenović</v>
      </c>
      <c r="D65" s="4" t="str">
        <f>VLOOKUP(Jul_2019[Broj indeksa],LISTA_STUDENTI[[Broj indeksa]:[tip studija]],3,FALSE)</f>
        <v>Katarina</v>
      </c>
      <c r="E65" s="4" t="str">
        <f>VLOOKUP(Jul_2019[[#This Row],[Broj indeksa]],LISTA_STUDENTI[[Broj indeksa]:[tip studija]],4,FALSE)</f>
        <v>osnovne strukovne studije</v>
      </c>
      <c r="F65" s="11"/>
      <c r="G65" s="11"/>
      <c r="H65" s="11"/>
      <c r="I65" s="11"/>
      <c r="J65" s="11"/>
      <c r="K65" s="11"/>
      <c r="L65" s="11"/>
      <c r="M65" s="13"/>
    </row>
    <row r="66" spans="1:13" ht="20.100000000000001" customHeight="1" x14ac:dyDescent="0.25">
      <c r="A66" s="7">
        <v>64</v>
      </c>
      <c r="B66" s="4" t="str">
        <f>LISTA_STUDENTI[[#This Row],[Broj indeksa]]</f>
        <v>2018/2069</v>
      </c>
      <c r="C66" s="4" t="str">
        <f>VLOOKUP(Jul_2019[[#This Row],[Broj indeksa]],LISTA_STUDENTI[[Broj indeksa]:[tip studija]],2,FALSE)</f>
        <v>Ožegović</v>
      </c>
      <c r="D66" s="4" t="str">
        <f>VLOOKUP(Jul_2019[Broj indeksa],LISTA_STUDENTI[[Broj indeksa]:[tip studija]],3,FALSE)</f>
        <v>Milorad</v>
      </c>
      <c r="E66" s="4" t="str">
        <f>VLOOKUP(Jul_2019[[#This Row],[Broj indeksa]],LISTA_STUDENTI[[Broj indeksa]:[tip studija]],4,FALSE)</f>
        <v>osnovne strukovne studije</v>
      </c>
      <c r="F66" s="11"/>
      <c r="G66" s="11"/>
      <c r="H66" s="11"/>
      <c r="I66" s="11"/>
      <c r="J66" s="11"/>
      <c r="K66" s="11"/>
      <c r="L66" s="11"/>
      <c r="M66" s="13"/>
    </row>
    <row r="67" spans="1:13" ht="20.100000000000001" customHeight="1" x14ac:dyDescent="0.25">
      <c r="A67" s="7">
        <v>65</v>
      </c>
      <c r="B67" s="4" t="str">
        <f>LISTA_STUDENTI[[#This Row],[Broj indeksa]]</f>
        <v>2018/2032</v>
      </c>
      <c r="C67" s="4" t="str">
        <f>VLOOKUP(Jul_2019[[#This Row],[Broj indeksa]],LISTA_STUDENTI[[Broj indeksa]:[tip studija]],2,FALSE)</f>
        <v>Otović</v>
      </c>
      <c r="D67" s="4" t="str">
        <f>VLOOKUP(Jul_2019[Broj indeksa],LISTA_STUDENTI[[Broj indeksa]:[tip studija]],3,FALSE)</f>
        <v>David</v>
      </c>
      <c r="E67" s="4" t="str">
        <f>VLOOKUP(Jul_2019[[#This Row],[Broj indeksa]],LISTA_STUDENTI[[Broj indeksa]:[tip studija]],4,FALSE)</f>
        <v>osnovne strukovne studije</v>
      </c>
      <c r="F67" s="11"/>
      <c r="G67" s="11"/>
      <c r="H67" s="11"/>
      <c r="I67" s="11"/>
      <c r="J67" s="11"/>
      <c r="K67" s="11"/>
      <c r="L67" s="11"/>
      <c r="M67" s="13"/>
    </row>
    <row r="68" spans="1:13" ht="20.100000000000001" customHeight="1" x14ac:dyDescent="0.25">
      <c r="A68" s="7">
        <v>66</v>
      </c>
      <c r="B68" s="4" t="str">
        <f>LISTA_STUDENTI[[#This Row],[Broj indeksa]]</f>
        <v>2018/2039</v>
      </c>
      <c r="C68" s="4" t="str">
        <f>VLOOKUP(Jul_2019[[#This Row],[Broj indeksa]],LISTA_STUDENTI[[Broj indeksa]:[tip studija]],2,FALSE)</f>
        <v>Pantić</v>
      </c>
      <c r="D68" s="4" t="str">
        <f>VLOOKUP(Jul_2019[Broj indeksa],LISTA_STUDENTI[[Broj indeksa]:[tip studija]],3,FALSE)</f>
        <v>Viktor</v>
      </c>
      <c r="E68" s="4" t="str">
        <f>VLOOKUP(Jul_2019[[#This Row],[Broj indeksa]],LISTA_STUDENTI[[Broj indeksa]:[tip studija]],4,FALSE)</f>
        <v>osnovne strukovne studije</v>
      </c>
      <c r="F68" s="11"/>
      <c r="G68" s="11"/>
      <c r="H68" s="11"/>
      <c r="I68" s="11"/>
      <c r="J68" s="11"/>
      <c r="K68" s="11"/>
      <c r="L68" s="11"/>
      <c r="M68" s="13"/>
    </row>
    <row r="69" spans="1:13" ht="20.100000000000001" customHeight="1" x14ac:dyDescent="0.25">
      <c r="A69" s="7">
        <v>67</v>
      </c>
      <c r="B69" s="4" t="str">
        <f>LISTA_STUDENTI[[#This Row],[Broj indeksa]]</f>
        <v>2018/2023</v>
      </c>
      <c r="C69" s="4" t="str">
        <f>VLOOKUP(Jul_2019[[#This Row],[Broj indeksa]],LISTA_STUDENTI[[Broj indeksa]:[tip studija]],2,FALSE)</f>
        <v>Petković</v>
      </c>
      <c r="D69" s="4" t="str">
        <f>VLOOKUP(Jul_2019[Broj indeksa],LISTA_STUDENTI[[Broj indeksa]:[tip studija]],3,FALSE)</f>
        <v>Zoran</v>
      </c>
      <c r="E69" s="4" t="str">
        <f>VLOOKUP(Jul_2019[[#This Row],[Broj indeksa]],LISTA_STUDENTI[[Broj indeksa]:[tip studija]],4,FALSE)</f>
        <v>osnovne strukovne studije</v>
      </c>
      <c r="F69" s="11"/>
      <c r="G69" s="11"/>
      <c r="H69" s="11"/>
      <c r="I69" s="11"/>
      <c r="J69" s="11"/>
      <c r="K69" s="11"/>
      <c r="L69" s="11"/>
      <c r="M69" s="13"/>
    </row>
    <row r="70" spans="1:13" ht="20.100000000000001" customHeight="1" x14ac:dyDescent="0.25">
      <c r="A70" s="7">
        <v>68</v>
      </c>
      <c r="B70" s="4" t="str">
        <f>LISTA_STUDENTI[[#This Row],[Broj indeksa]]</f>
        <v>2016/2514</v>
      </c>
      <c r="C70" s="4" t="str">
        <f>VLOOKUP(Jul_2019[[#This Row],[Broj indeksa]],LISTA_STUDENTI[[Broj indeksa]:[tip studija]],2,FALSE)</f>
        <v>Petrović</v>
      </c>
      <c r="D70" s="4" t="str">
        <f>VLOOKUP(Jul_2019[Broj indeksa],LISTA_STUDENTI[[Broj indeksa]:[tip studija]],3,FALSE)</f>
        <v>Aleksandra</v>
      </c>
      <c r="E70" s="4" t="str">
        <f>VLOOKUP(Jul_2019[[#This Row],[Broj indeksa]],LISTA_STUDENTI[[Broj indeksa]:[tip studija]],4,FALSE)</f>
        <v>osnovne strukovne studije</v>
      </c>
      <c r="F70" s="11"/>
      <c r="G70" s="11"/>
      <c r="H70" s="11"/>
      <c r="I70" s="11"/>
      <c r="J70" s="11"/>
      <c r="K70" s="11"/>
      <c r="L70" s="11"/>
      <c r="M70" s="13"/>
    </row>
    <row r="71" spans="1:13" ht="20.100000000000001" customHeight="1" x14ac:dyDescent="0.25">
      <c r="A71" s="7">
        <v>69</v>
      </c>
      <c r="B71" s="4" t="str">
        <f>LISTA_STUDENTI[[#This Row],[Broj indeksa]]</f>
        <v>2018/2506</v>
      </c>
      <c r="C71" s="4" t="str">
        <f>VLOOKUP(Jul_2019[[#This Row],[Broj indeksa]],LISTA_STUDENTI[[Broj indeksa]:[tip studija]],2,FALSE)</f>
        <v>Petrović</v>
      </c>
      <c r="D71" s="4" t="str">
        <f>VLOOKUP(Jul_2019[Broj indeksa],LISTA_STUDENTI[[Broj indeksa]:[tip studija]],3,FALSE)</f>
        <v>Mirela</v>
      </c>
      <c r="E71" s="4" t="str">
        <f>VLOOKUP(Jul_2019[[#This Row],[Broj indeksa]],LISTA_STUDENTI[[Broj indeksa]:[tip studija]],4,FALSE)</f>
        <v>osnovne strukovne studije</v>
      </c>
      <c r="F71" s="11"/>
      <c r="G71" s="11"/>
      <c r="H71" s="11"/>
      <c r="I71" s="11"/>
      <c r="J71" s="11"/>
      <c r="K71" s="11"/>
      <c r="L71" s="11"/>
      <c r="M71" s="13"/>
    </row>
    <row r="72" spans="1:13" ht="20.100000000000001" customHeight="1" x14ac:dyDescent="0.25">
      <c r="A72" s="7">
        <v>70</v>
      </c>
      <c r="B72" s="4" t="str">
        <f>LISTA_STUDENTI[[#This Row],[Broj indeksa]]</f>
        <v>2017/2034</v>
      </c>
      <c r="C72" s="4" t="str">
        <f>VLOOKUP(Jul_2019[[#This Row],[Broj indeksa]],LISTA_STUDENTI[[Broj indeksa]:[tip studija]],2,FALSE)</f>
        <v>Petrović</v>
      </c>
      <c r="D72" s="4" t="str">
        <f>VLOOKUP(Jul_2019[Broj indeksa],LISTA_STUDENTI[[Broj indeksa]:[tip studija]],3,FALSE)</f>
        <v>Jovan</v>
      </c>
      <c r="E72" s="4" t="str">
        <f>VLOOKUP(Jul_2019[[#This Row],[Broj indeksa]],LISTA_STUDENTI[[Broj indeksa]:[tip studija]],4,FALSE)</f>
        <v>osnovne strukovne studije</v>
      </c>
      <c r="F72" s="11"/>
      <c r="G72" s="11"/>
      <c r="H72" s="11"/>
      <c r="I72" s="11"/>
      <c r="J72" s="11"/>
      <c r="K72" s="11"/>
      <c r="L72" s="11"/>
      <c r="M72" s="13"/>
    </row>
    <row r="73" spans="1:13" ht="20.100000000000001" customHeight="1" x14ac:dyDescent="0.25">
      <c r="A73" s="7">
        <v>71</v>
      </c>
      <c r="B73" s="4" t="str">
        <f>LISTA_STUDENTI[[#This Row],[Broj indeksa]]</f>
        <v>2018/2010</v>
      </c>
      <c r="C73" s="4" t="str">
        <f>VLOOKUP(Jul_2019[[#This Row],[Broj indeksa]],LISTA_STUDENTI[[Broj indeksa]:[tip studija]],2,FALSE)</f>
        <v>Petrović</v>
      </c>
      <c r="D73" s="4" t="str">
        <f>VLOOKUP(Jul_2019[Broj indeksa],LISTA_STUDENTI[[Broj indeksa]:[tip studija]],3,FALSE)</f>
        <v>Veljko</v>
      </c>
      <c r="E73" s="4" t="str">
        <f>VLOOKUP(Jul_2019[[#This Row],[Broj indeksa]],LISTA_STUDENTI[[Broj indeksa]:[tip studija]],4,FALSE)</f>
        <v>osnovne strukovne studije</v>
      </c>
      <c r="F73" s="11"/>
      <c r="G73" s="11"/>
      <c r="H73" s="11"/>
      <c r="I73" s="11"/>
      <c r="J73" s="11"/>
      <c r="K73" s="11"/>
      <c r="L73" s="11"/>
      <c r="M73" s="13"/>
    </row>
    <row r="74" spans="1:13" ht="20.100000000000001" customHeight="1" x14ac:dyDescent="0.25">
      <c r="A74" s="7">
        <v>72</v>
      </c>
      <c r="B74" s="4" t="str">
        <f>LISTA_STUDENTI[[#This Row],[Broj indeksa]]</f>
        <v>2018/2504</v>
      </c>
      <c r="C74" s="4" t="str">
        <f>VLOOKUP(Jul_2019[[#This Row],[Broj indeksa]],LISTA_STUDENTI[[Broj indeksa]:[tip studija]],2,FALSE)</f>
        <v>Prelić</v>
      </c>
      <c r="D74" s="4" t="str">
        <f>VLOOKUP(Jul_2019[Broj indeksa],LISTA_STUDENTI[[Broj indeksa]:[tip studija]],3,FALSE)</f>
        <v>Gordana</v>
      </c>
      <c r="E74" s="4" t="str">
        <f>VLOOKUP(Jul_2019[[#This Row],[Broj indeksa]],LISTA_STUDENTI[[Broj indeksa]:[tip studija]],4,FALSE)</f>
        <v>osnovne strukovne studije</v>
      </c>
      <c r="F74" s="11"/>
      <c r="G74" s="11"/>
      <c r="H74" s="11"/>
      <c r="I74" s="11"/>
      <c r="J74" s="11"/>
      <c r="K74" s="11"/>
      <c r="L74" s="11"/>
      <c r="M74" s="13"/>
    </row>
    <row r="75" spans="1:13" ht="20.100000000000001" customHeight="1" x14ac:dyDescent="0.25">
      <c r="A75" s="7">
        <v>73</v>
      </c>
      <c r="B75" s="4" t="str">
        <f>LISTA_STUDENTI[[#This Row],[Broj indeksa]]</f>
        <v>2018/2508</v>
      </c>
      <c r="C75" s="4" t="str">
        <f>VLOOKUP(Jul_2019[[#This Row],[Broj indeksa]],LISTA_STUDENTI[[Broj indeksa]:[tip studija]],2,FALSE)</f>
        <v>Prizrenac</v>
      </c>
      <c r="D75" s="4" t="str">
        <f>VLOOKUP(Jul_2019[Broj indeksa],LISTA_STUDENTI[[Broj indeksa]:[tip studija]],3,FALSE)</f>
        <v>Aleksandar</v>
      </c>
      <c r="E75" s="4" t="str">
        <f>VLOOKUP(Jul_2019[[#This Row],[Broj indeksa]],LISTA_STUDENTI[[Broj indeksa]:[tip studija]],4,FALSE)</f>
        <v>osnovne strukovne studije</v>
      </c>
      <c r="F75" s="11"/>
      <c r="G75" s="11"/>
      <c r="H75" s="11"/>
      <c r="I75" s="11"/>
      <c r="J75" s="11"/>
      <c r="K75" s="11"/>
      <c r="L75" s="11"/>
      <c r="M75" s="13"/>
    </row>
    <row r="76" spans="1:13" ht="20.100000000000001" customHeight="1" x14ac:dyDescent="0.25">
      <c r="A76" s="7">
        <v>74</v>
      </c>
      <c r="B76" s="4" t="str">
        <f>LISTA_STUDENTI[[#This Row],[Broj indeksa]]</f>
        <v>2015/2041</v>
      </c>
      <c r="C76" s="4" t="str">
        <f>VLOOKUP(Jul_2019[[#This Row],[Broj indeksa]],LISTA_STUDENTI[[Broj indeksa]:[tip studija]],2,FALSE)</f>
        <v>Radivojev</v>
      </c>
      <c r="D76" s="4" t="str">
        <f>VLOOKUP(Jul_2019[Broj indeksa],LISTA_STUDENTI[[Broj indeksa]:[tip studija]],3,FALSE)</f>
        <v>Miloš</v>
      </c>
      <c r="E76" s="4" t="str">
        <f>VLOOKUP(Jul_2019[[#This Row],[Broj indeksa]],LISTA_STUDENTI[[Broj indeksa]:[tip studija]],4,FALSE)</f>
        <v>osnovne strukovne studije</v>
      </c>
      <c r="F76" s="11"/>
      <c r="G76" s="11"/>
      <c r="H76" s="11"/>
      <c r="I76" s="11"/>
      <c r="J76" s="11"/>
      <c r="K76" s="11"/>
      <c r="L76" s="11"/>
      <c r="M76" s="13"/>
    </row>
    <row r="77" spans="1:13" ht="20.100000000000001" customHeight="1" x14ac:dyDescent="0.25">
      <c r="A77" s="7">
        <v>75</v>
      </c>
      <c r="B77" s="4" t="str">
        <f>LISTA_STUDENTI[[#This Row],[Broj indeksa]]</f>
        <v>2018/2027</v>
      </c>
      <c r="C77" s="4" t="str">
        <f>VLOOKUP(Jul_2019[[#This Row],[Broj indeksa]],LISTA_STUDENTI[[Broj indeksa]:[tip studija]],2,FALSE)</f>
        <v>Rajić</v>
      </c>
      <c r="D77" s="4" t="str">
        <f>VLOOKUP(Jul_2019[Broj indeksa],LISTA_STUDENTI[[Broj indeksa]:[tip studija]],3,FALSE)</f>
        <v>Matija</v>
      </c>
      <c r="E77" s="4" t="str">
        <f>VLOOKUP(Jul_2019[[#This Row],[Broj indeksa]],LISTA_STUDENTI[[Broj indeksa]:[tip studija]],4,FALSE)</f>
        <v>osnovne strukovne studije</v>
      </c>
      <c r="F77" s="11"/>
      <c r="G77" s="11"/>
      <c r="H77" s="11"/>
      <c r="I77" s="11"/>
      <c r="J77" s="11"/>
      <c r="K77" s="11"/>
      <c r="L77" s="11"/>
      <c r="M77" s="13"/>
    </row>
    <row r="78" spans="1:13" ht="20.100000000000001" customHeight="1" x14ac:dyDescent="0.25">
      <c r="A78" s="7">
        <v>76</v>
      </c>
      <c r="B78" s="4" t="str">
        <f>LISTA_STUDENTI[[#This Row],[Broj indeksa]]</f>
        <v>2018/2507</v>
      </c>
      <c r="C78" s="4" t="str">
        <f>VLOOKUP(Jul_2019[[#This Row],[Broj indeksa]],LISTA_STUDENTI[[Broj indeksa]:[tip studija]],2,FALSE)</f>
        <v>Ranković</v>
      </c>
      <c r="D78" s="4" t="str">
        <f>VLOOKUP(Jul_2019[Broj indeksa],LISTA_STUDENTI[[Broj indeksa]:[tip studija]],3,FALSE)</f>
        <v>Bojana</v>
      </c>
      <c r="E78" s="4" t="str">
        <f>VLOOKUP(Jul_2019[[#This Row],[Broj indeksa]],LISTA_STUDENTI[[Broj indeksa]:[tip studija]],4,FALSE)</f>
        <v>osnovne strukovne studije</v>
      </c>
      <c r="F78" s="11"/>
      <c r="G78" s="11"/>
      <c r="H78" s="11"/>
      <c r="I78" s="11"/>
      <c r="J78" s="11"/>
      <c r="K78" s="11"/>
      <c r="L78" s="11"/>
      <c r="M78" s="13"/>
    </row>
    <row r="79" spans="1:13" ht="20.100000000000001" customHeight="1" x14ac:dyDescent="0.25">
      <c r="A79" s="7">
        <v>77</v>
      </c>
      <c r="B79" s="4" t="str">
        <f>LISTA_STUDENTI[[#This Row],[Broj indeksa]]</f>
        <v>2015/2058</v>
      </c>
      <c r="C79" s="4" t="str">
        <f>VLOOKUP(Jul_2019[[#This Row],[Broj indeksa]],LISTA_STUDENTI[[Broj indeksa]:[tip studija]],2,FALSE)</f>
        <v>Rac-Sabo</v>
      </c>
      <c r="D79" s="4" t="str">
        <f>VLOOKUP(Jul_2019[Broj indeksa],LISTA_STUDENTI[[Broj indeksa]:[tip studija]],3,FALSE)</f>
        <v>Robert</v>
      </c>
      <c r="E79" s="4" t="str">
        <f>VLOOKUP(Jul_2019[[#This Row],[Broj indeksa]],LISTA_STUDENTI[[Broj indeksa]:[tip studija]],4,FALSE)</f>
        <v>osnovne strukovne studije</v>
      </c>
      <c r="F79" s="11"/>
      <c r="G79" s="11"/>
      <c r="H79" s="11"/>
      <c r="I79" s="11"/>
      <c r="J79" s="11"/>
      <c r="K79" s="11"/>
      <c r="L79" s="11"/>
      <c r="M79" s="13"/>
    </row>
    <row r="80" spans="1:13" ht="20.100000000000001" customHeight="1" x14ac:dyDescent="0.25">
      <c r="A80" s="7">
        <v>78</v>
      </c>
      <c r="B80" s="4" t="str">
        <f>LISTA_STUDENTI[[#This Row],[Broj indeksa]]</f>
        <v>2018/2024</v>
      </c>
      <c r="C80" s="4" t="str">
        <f>VLOOKUP(Jul_2019[[#This Row],[Broj indeksa]],LISTA_STUDENTI[[Broj indeksa]:[tip studija]],2,FALSE)</f>
        <v>Ristić</v>
      </c>
      <c r="D80" s="4" t="str">
        <f>VLOOKUP(Jul_2019[Broj indeksa],LISTA_STUDENTI[[Broj indeksa]:[tip studija]],3,FALSE)</f>
        <v>Relja</v>
      </c>
      <c r="E80" s="4" t="str">
        <f>VLOOKUP(Jul_2019[[#This Row],[Broj indeksa]],LISTA_STUDENTI[[Broj indeksa]:[tip studija]],4,FALSE)</f>
        <v>osnovne strukovne studije</v>
      </c>
      <c r="F80" s="11"/>
      <c r="G80" s="11"/>
      <c r="H80" s="11"/>
      <c r="I80" s="11"/>
      <c r="J80" s="11"/>
      <c r="K80" s="11"/>
      <c r="L80" s="11"/>
      <c r="M80" s="13"/>
    </row>
    <row r="81" spans="1:13" ht="20.100000000000001" customHeight="1" x14ac:dyDescent="0.25">
      <c r="A81" s="7">
        <v>79</v>
      </c>
      <c r="B81" s="4" t="str">
        <f>LISTA_STUDENTI[[#This Row],[Broj indeksa]]</f>
        <v>2018/2041</v>
      </c>
      <c r="C81" s="4" t="str">
        <f>VLOOKUP(Jul_2019[[#This Row],[Broj indeksa]],LISTA_STUDENTI[[Broj indeksa]:[tip studija]],2,FALSE)</f>
        <v>Savić</v>
      </c>
      <c r="D81" s="4" t="str">
        <f>VLOOKUP(Jul_2019[Broj indeksa],LISTA_STUDENTI[[Broj indeksa]:[tip studija]],3,FALSE)</f>
        <v>Uroš</v>
      </c>
      <c r="E81" s="4" t="str">
        <f>VLOOKUP(Jul_2019[[#This Row],[Broj indeksa]],LISTA_STUDENTI[[Broj indeksa]:[tip studija]],4,FALSE)</f>
        <v>osnovne strukovne studije</v>
      </c>
      <c r="F81" s="11"/>
      <c r="G81" s="11"/>
      <c r="H81" s="11"/>
      <c r="I81" s="11"/>
      <c r="J81" s="11"/>
      <c r="K81" s="11"/>
      <c r="L81" s="11"/>
      <c r="M81" s="13"/>
    </row>
    <row r="82" spans="1:13" ht="20.100000000000001" customHeight="1" x14ac:dyDescent="0.25">
      <c r="A82" s="7">
        <v>80</v>
      </c>
      <c r="B82" s="4" t="str">
        <f>LISTA_STUDENTI[[#This Row],[Broj indeksa]]</f>
        <v>2018/2002</v>
      </c>
      <c r="C82" s="4" t="str">
        <f>VLOOKUP(Jul_2019[[#This Row],[Broj indeksa]],LISTA_STUDENTI[[Broj indeksa]:[tip studija]],2,FALSE)</f>
        <v>Stanković</v>
      </c>
      <c r="D82" s="4" t="str">
        <f>VLOOKUP(Jul_2019[Broj indeksa],LISTA_STUDENTI[[Broj indeksa]:[tip studija]],3,FALSE)</f>
        <v>Sava</v>
      </c>
      <c r="E82" s="4" t="str">
        <f>VLOOKUP(Jul_2019[[#This Row],[Broj indeksa]],LISTA_STUDENTI[[Broj indeksa]:[tip studija]],4,FALSE)</f>
        <v>osnovne strukovne studije</v>
      </c>
      <c r="F82" s="11"/>
      <c r="G82" s="11"/>
      <c r="H82" s="11"/>
      <c r="I82" s="11"/>
      <c r="J82" s="11"/>
      <c r="K82" s="11"/>
      <c r="L82" s="11"/>
      <c r="M82" s="13"/>
    </row>
    <row r="83" spans="1:13" ht="20.100000000000001" customHeight="1" x14ac:dyDescent="0.25">
      <c r="A83" s="7">
        <v>81</v>
      </c>
      <c r="B83" s="4" t="str">
        <f>LISTA_STUDENTI[[#This Row],[Broj indeksa]]</f>
        <v>2018/2001</v>
      </c>
      <c r="C83" s="4" t="str">
        <f>VLOOKUP(Jul_2019[[#This Row],[Broj indeksa]],LISTA_STUDENTI[[Broj indeksa]:[tip studija]],2,FALSE)</f>
        <v>Stašević</v>
      </c>
      <c r="D83" s="4" t="str">
        <f>VLOOKUP(Jul_2019[Broj indeksa],LISTA_STUDENTI[[Broj indeksa]:[tip studija]],3,FALSE)</f>
        <v>Nebojša</v>
      </c>
      <c r="E83" s="4" t="str">
        <f>VLOOKUP(Jul_2019[[#This Row],[Broj indeksa]],LISTA_STUDENTI[[Broj indeksa]:[tip studija]],4,FALSE)</f>
        <v>osnovne strukovne studije</v>
      </c>
      <c r="F83" s="11"/>
      <c r="G83" s="11"/>
      <c r="H83" s="11"/>
      <c r="I83" s="11"/>
      <c r="J83" s="11"/>
      <c r="K83" s="11"/>
      <c r="L83" s="11"/>
      <c r="M83" s="13"/>
    </row>
    <row r="84" spans="1:13" ht="20.100000000000001" customHeight="1" x14ac:dyDescent="0.25">
      <c r="A84" s="7">
        <v>82</v>
      </c>
      <c r="B84" s="4" t="str">
        <f>LISTA_STUDENTI[[#This Row],[Broj indeksa]]</f>
        <v>2018/2033</v>
      </c>
      <c r="C84" s="4" t="str">
        <f>VLOOKUP(Jul_2019[[#This Row],[Broj indeksa]],LISTA_STUDENTI[[Broj indeksa]:[tip studija]],2,FALSE)</f>
        <v>Stoiljković</v>
      </c>
      <c r="D84" s="4" t="str">
        <f>VLOOKUP(Jul_2019[Broj indeksa],LISTA_STUDENTI[[Broj indeksa]:[tip studija]],3,FALSE)</f>
        <v>Uroš</v>
      </c>
      <c r="E84" s="4" t="str">
        <f>VLOOKUP(Jul_2019[[#This Row],[Broj indeksa]],LISTA_STUDENTI[[Broj indeksa]:[tip studija]],4,FALSE)</f>
        <v>osnovne strukovne studije</v>
      </c>
      <c r="F84" s="11"/>
      <c r="G84" s="11"/>
      <c r="H84" s="11"/>
      <c r="I84" s="11"/>
      <c r="J84" s="11"/>
      <c r="K84" s="11"/>
      <c r="L84" s="11"/>
      <c r="M84" s="13"/>
    </row>
    <row r="85" spans="1:13" ht="20.100000000000001" customHeight="1" x14ac:dyDescent="0.25">
      <c r="A85" s="7">
        <v>83</v>
      </c>
      <c r="B85" s="4" t="str">
        <f>LISTA_STUDENTI[[#This Row],[Broj indeksa]]</f>
        <v>2018/2018</v>
      </c>
      <c r="C85" s="4" t="str">
        <f>VLOOKUP(Jul_2019[[#This Row],[Broj indeksa]],LISTA_STUDENTI[[Broj indeksa]:[tip studija]],2,FALSE)</f>
        <v>Stojčić</v>
      </c>
      <c r="D85" s="4" t="str">
        <f>VLOOKUP(Jul_2019[Broj indeksa],LISTA_STUDENTI[[Broj indeksa]:[tip studija]],3,FALSE)</f>
        <v>Filip</v>
      </c>
      <c r="E85" s="4" t="str">
        <f>VLOOKUP(Jul_2019[[#This Row],[Broj indeksa]],LISTA_STUDENTI[[Broj indeksa]:[tip studija]],4,FALSE)</f>
        <v>osnovne strukovne studije</v>
      </c>
      <c r="F85" s="11"/>
      <c r="G85" s="11"/>
      <c r="H85" s="11"/>
      <c r="I85" s="11"/>
      <c r="J85" s="11"/>
      <c r="K85" s="11"/>
      <c r="L85" s="11"/>
      <c r="M85" s="13"/>
    </row>
    <row r="86" spans="1:13" ht="20.100000000000001" customHeight="1" x14ac:dyDescent="0.25">
      <c r="A86" s="7">
        <v>84</v>
      </c>
      <c r="B86" s="4" t="str">
        <f>LISTA_STUDENTI[[#This Row],[Broj indeksa]]</f>
        <v>2018/2045</v>
      </c>
      <c r="C86" s="4" t="str">
        <f>VLOOKUP(Jul_2019[[#This Row],[Broj indeksa]],LISTA_STUDENTI[[Broj indeksa]:[tip studija]],2,FALSE)</f>
        <v>Strelić</v>
      </c>
      <c r="D86" s="4" t="str">
        <f>VLOOKUP(Jul_2019[Broj indeksa],LISTA_STUDENTI[[Broj indeksa]:[tip studija]],3,FALSE)</f>
        <v>Stefan</v>
      </c>
      <c r="E86" s="4" t="str">
        <f>VLOOKUP(Jul_2019[[#This Row],[Broj indeksa]],LISTA_STUDENTI[[Broj indeksa]:[tip studija]],4,FALSE)</f>
        <v>osnovne strukovne studije</v>
      </c>
      <c r="F86" s="11"/>
      <c r="G86" s="11"/>
      <c r="H86" s="11"/>
      <c r="I86" s="11"/>
      <c r="J86" s="11"/>
      <c r="K86" s="11"/>
      <c r="L86" s="11"/>
      <c r="M86" s="13"/>
    </row>
    <row r="87" spans="1:13" ht="20.100000000000001" customHeight="1" x14ac:dyDescent="0.25">
      <c r="A87" s="7">
        <v>85</v>
      </c>
      <c r="B87" s="4" t="str">
        <f>LISTA_STUDENTI[[#This Row],[Broj indeksa]]</f>
        <v>2018/2014</v>
      </c>
      <c r="C87" s="4" t="str">
        <f>VLOOKUP(Jul_2019[[#This Row],[Broj indeksa]],LISTA_STUDENTI[[Broj indeksa]:[tip studija]],2,FALSE)</f>
        <v>Todorović</v>
      </c>
      <c r="D87" s="4" t="str">
        <f>VLOOKUP(Jul_2019[Broj indeksa],LISTA_STUDENTI[[Broj indeksa]:[tip studija]],3,FALSE)</f>
        <v>Jovan</v>
      </c>
      <c r="E87" s="4" t="str">
        <f>VLOOKUP(Jul_2019[[#This Row],[Broj indeksa]],LISTA_STUDENTI[[Broj indeksa]:[tip studija]],4,FALSE)</f>
        <v>osnovne strukovne studije</v>
      </c>
      <c r="F87" s="11"/>
      <c r="G87" s="11"/>
      <c r="H87" s="11"/>
      <c r="I87" s="11"/>
      <c r="J87" s="11"/>
      <c r="K87" s="11"/>
      <c r="L87" s="11"/>
      <c r="M87" s="13"/>
    </row>
    <row r="88" spans="1:13" ht="20.100000000000001" customHeight="1" x14ac:dyDescent="0.25">
      <c r="A88" s="7">
        <v>86</v>
      </c>
      <c r="B88" s="4" t="str">
        <f>LISTA_STUDENTI[[#This Row],[Broj indeksa]]</f>
        <v>2018/2051</v>
      </c>
      <c r="C88" s="4" t="str">
        <f>VLOOKUP(Jul_2019[[#This Row],[Broj indeksa]],LISTA_STUDENTI[[Broj indeksa]:[tip studija]],2,FALSE)</f>
        <v>Todorović</v>
      </c>
      <c r="D88" s="4" t="str">
        <f>VLOOKUP(Jul_2019[Broj indeksa],LISTA_STUDENTI[[Broj indeksa]:[tip studija]],3,FALSE)</f>
        <v>Mihajlo</v>
      </c>
      <c r="E88" s="4" t="str">
        <f>VLOOKUP(Jul_2019[[#This Row],[Broj indeksa]],LISTA_STUDENTI[[Broj indeksa]:[tip studija]],4,FALSE)</f>
        <v>osnovne strukovne studije</v>
      </c>
      <c r="F88" s="11"/>
      <c r="G88" s="11"/>
      <c r="H88" s="11"/>
      <c r="I88" s="11"/>
      <c r="J88" s="11"/>
      <c r="K88" s="11"/>
      <c r="L88" s="11"/>
      <c r="M88" s="13"/>
    </row>
    <row r="89" spans="1:13" ht="20.100000000000001" customHeight="1" x14ac:dyDescent="0.25">
      <c r="A89" s="7">
        <v>87</v>
      </c>
      <c r="B89" s="4" t="str">
        <f>LISTA_STUDENTI[[#This Row],[Broj indeksa]]</f>
        <v>2018/2015</v>
      </c>
      <c r="C89" s="4" t="str">
        <f>VLOOKUP(Jul_2019[[#This Row],[Broj indeksa]],LISTA_STUDENTI[[Broj indeksa]:[tip studija]],2,FALSE)</f>
        <v>Trifunović</v>
      </c>
      <c r="D89" s="4" t="str">
        <f>VLOOKUP(Jul_2019[Broj indeksa],LISTA_STUDENTI[[Broj indeksa]:[tip studija]],3,FALSE)</f>
        <v>Dušan</v>
      </c>
      <c r="E89" s="4" t="str">
        <f>VLOOKUP(Jul_2019[[#This Row],[Broj indeksa]],LISTA_STUDENTI[[Broj indeksa]:[tip studija]],4,FALSE)</f>
        <v>osnovne strukovne studije</v>
      </c>
      <c r="F89" s="11"/>
      <c r="G89" s="11"/>
      <c r="H89" s="11"/>
      <c r="I89" s="11"/>
      <c r="J89" s="11"/>
      <c r="K89" s="11"/>
      <c r="L89" s="11"/>
      <c r="M89" s="13"/>
    </row>
    <row r="90" spans="1:13" ht="20.100000000000001" customHeight="1" x14ac:dyDescent="0.25">
      <c r="A90" s="7">
        <v>88</v>
      </c>
      <c r="B90" s="4" t="str">
        <f>LISTA_STUDENTI[[#This Row],[Broj indeksa]]</f>
        <v>2018/2059</v>
      </c>
      <c r="C90" s="4" t="str">
        <f>VLOOKUP(Jul_2019[[#This Row],[Broj indeksa]],LISTA_STUDENTI[[Broj indeksa]:[tip studija]],2,FALSE)</f>
        <v>Ćetković</v>
      </c>
      <c r="D90" s="4" t="str">
        <f>VLOOKUP(Jul_2019[Broj indeksa],LISTA_STUDENTI[[Broj indeksa]:[tip studija]],3,FALSE)</f>
        <v>Rastko</v>
      </c>
      <c r="E90" s="4" t="str">
        <f>VLOOKUP(Jul_2019[[#This Row],[Broj indeksa]],LISTA_STUDENTI[[Broj indeksa]:[tip studija]],4,FALSE)</f>
        <v>osnovne strukovne studije</v>
      </c>
      <c r="F90" s="11"/>
      <c r="G90" s="11"/>
      <c r="H90" s="11"/>
      <c r="I90" s="11"/>
      <c r="J90" s="11"/>
      <c r="K90" s="11"/>
      <c r="L90" s="11"/>
      <c r="M90" s="13"/>
    </row>
    <row r="91" spans="1:13" ht="20.100000000000001" customHeight="1" x14ac:dyDescent="0.25">
      <c r="A91" s="7">
        <v>89</v>
      </c>
      <c r="B91" s="4" t="str">
        <f>LISTA_STUDENTI[[#This Row],[Broj indeksa]]</f>
        <v>2018/2013</v>
      </c>
      <c r="C91" s="4" t="str">
        <f>VLOOKUP(Jul_2019[[#This Row],[Broj indeksa]],LISTA_STUDENTI[[Broj indeksa]:[tip studija]],2,FALSE)</f>
        <v>Ćirić</v>
      </c>
      <c r="D91" s="4" t="str">
        <f>VLOOKUP(Jul_2019[Broj indeksa],LISTA_STUDENTI[[Broj indeksa]:[tip studija]],3,FALSE)</f>
        <v>Stevan</v>
      </c>
      <c r="E91" s="4" t="str">
        <f>VLOOKUP(Jul_2019[[#This Row],[Broj indeksa]],LISTA_STUDENTI[[Broj indeksa]:[tip studija]],4,FALSE)</f>
        <v>osnovne strukovne studije</v>
      </c>
      <c r="F91" s="11"/>
      <c r="G91" s="11"/>
      <c r="H91" s="11"/>
      <c r="I91" s="11"/>
      <c r="J91" s="11"/>
      <c r="K91" s="11"/>
      <c r="L91" s="11"/>
      <c r="M91" s="13"/>
    </row>
    <row r="92" spans="1:13" ht="20.100000000000001" customHeight="1" x14ac:dyDescent="0.25">
      <c r="A92" s="7">
        <v>90</v>
      </c>
      <c r="B92" s="4" t="str">
        <f>LISTA_STUDENTI[[#This Row],[Broj indeksa]]</f>
        <v>2018/2030</v>
      </c>
      <c r="C92" s="4" t="str">
        <f>VLOOKUP(Jul_2019[[#This Row],[Broj indeksa]],LISTA_STUDENTI[[Broj indeksa]:[tip studija]],2,FALSE)</f>
        <v>Ćirić</v>
      </c>
      <c r="D92" s="4" t="str">
        <f>VLOOKUP(Jul_2019[Broj indeksa],LISTA_STUDENTI[[Broj indeksa]:[tip studija]],3,FALSE)</f>
        <v>Marko</v>
      </c>
      <c r="E92" s="4" t="str">
        <f>VLOOKUP(Jul_2019[[#This Row],[Broj indeksa]],LISTA_STUDENTI[[Broj indeksa]:[tip studija]],4,FALSE)</f>
        <v>osnovne strukovne studije</v>
      </c>
      <c r="F92" s="11"/>
      <c r="G92" s="11"/>
      <c r="H92" s="11"/>
      <c r="I92" s="11"/>
      <c r="J92" s="11"/>
      <c r="K92" s="11"/>
      <c r="L92" s="11"/>
      <c r="M92" s="13"/>
    </row>
    <row r="93" spans="1:13" ht="20.100000000000001" customHeight="1" x14ac:dyDescent="0.25">
      <c r="A93" s="7">
        <v>91</v>
      </c>
      <c r="B93" s="4" t="str">
        <f>LISTA_STUDENTI[[#This Row],[Broj indeksa]]</f>
        <v>2018/2005</v>
      </c>
      <c r="C93" s="4" t="str">
        <f>VLOOKUP(Jul_2019[[#This Row],[Broj indeksa]],LISTA_STUDENTI[[Broj indeksa]:[tip studija]],2,FALSE)</f>
        <v>Ćurić</v>
      </c>
      <c r="D93" s="4" t="str">
        <f>VLOOKUP(Jul_2019[Broj indeksa],LISTA_STUDENTI[[Broj indeksa]:[tip studija]],3,FALSE)</f>
        <v>Vojislav</v>
      </c>
      <c r="E93" s="4" t="str">
        <f>VLOOKUP(Jul_2019[[#This Row],[Broj indeksa]],LISTA_STUDENTI[[Broj indeksa]:[tip studija]],4,FALSE)</f>
        <v>osnovne strukovne studije</v>
      </c>
      <c r="F93" s="11"/>
      <c r="G93" s="11"/>
      <c r="H93" s="11"/>
      <c r="I93" s="11"/>
      <c r="J93" s="11"/>
      <c r="K93" s="11"/>
      <c r="L93" s="11"/>
      <c r="M93" s="13"/>
    </row>
    <row r="94" spans="1:13" ht="20.100000000000001" customHeight="1" x14ac:dyDescent="0.25">
      <c r="A94" s="7">
        <v>92</v>
      </c>
      <c r="B94" s="4" t="str">
        <f>LISTA_STUDENTI[[#This Row],[Broj indeksa]]</f>
        <v>2018/2049</v>
      </c>
      <c r="C94" s="4" t="str">
        <f>VLOOKUP(Jul_2019[[#This Row],[Broj indeksa]],LISTA_STUDENTI[[Broj indeksa]:[tip studija]],2,FALSE)</f>
        <v>Femić</v>
      </c>
      <c r="D94" s="4" t="str">
        <f>VLOOKUP(Jul_2019[Broj indeksa],LISTA_STUDENTI[[Broj indeksa]:[tip studija]],3,FALSE)</f>
        <v>Boban</v>
      </c>
      <c r="E94" s="4" t="str">
        <f>VLOOKUP(Jul_2019[[#This Row],[Broj indeksa]],LISTA_STUDENTI[[Broj indeksa]:[tip studija]],4,FALSE)</f>
        <v>osnovne strukovne studije</v>
      </c>
      <c r="F94" s="11"/>
      <c r="G94" s="11"/>
      <c r="H94" s="11"/>
      <c r="I94" s="11"/>
      <c r="J94" s="11"/>
      <c r="K94" s="11"/>
      <c r="L94" s="11"/>
      <c r="M94" s="13"/>
    </row>
    <row r="95" spans="1:13" ht="20.100000000000001" customHeight="1" x14ac:dyDescent="0.25">
      <c r="A95" s="7">
        <v>93</v>
      </c>
      <c r="B95" s="4" t="str">
        <f>LISTA_STUDENTI[[#This Row],[Broj indeksa]]</f>
        <v>2018/2007</v>
      </c>
      <c r="C95" s="4" t="str">
        <f>VLOOKUP(Jul_2019[[#This Row],[Broj indeksa]],LISTA_STUDENTI[[Broj indeksa]:[tip studija]],2,FALSE)</f>
        <v>Šimpraga</v>
      </c>
      <c r="D95" s="4" t="str">
        <f>VLOOKUP(Jul_2019[Broj indeksa],LISTA_STUDENTI[[Broj indeksa]:[tip studija]],3,FALSE)</f>
        <v>Anja</v>
      </c>
      <c r="E95" s="4" t="str">
        <f>VLOOKUP(Jul_2019[[#This Row],[Broj indeksa]],LISTA_STUDENTI[[Broj indeksa]:[tip studija]],4,FALSE)</f>
        <v>osnovne strukovne studije</v>
      </c>
      <c r="F95" s="11"/>
      <c r="G95" s="11"/>
      <c r="H95" s="11"/>
      <c r="I95" s="11"/>
      <c r="J95" s="11"/>
      <c r="K95" s="11"/>
      <c r="L95" s="11"/>
      <c r="M95" s="13"/>
    </row>
    <row r="96" spans="1:13" ht="20.100000000000001" customHeight="1" x14ac:dyDescent="0.25">
      <c r="A96" s="8">
        <v>94</v>
      </c>
      <c r="B96" s="4" t="str">
        <f>LISTA_STUDENTI[[#This Row],[Broj indeksa]]</f>
        <v>2018/2065</v>
      </c>
      <c r="C96" s="4" t="str">
        <f>VLOOKUP(Jul_2019[[#This Row],[Broj indeksa]],LISTA_STUDENTI[[Broj indeksa]:[tip studija]],2,FALSE)</f>
        <v>Šojić</v>
      </c>
      <c r="D96" s="4" t="str">
        <f>VLOOKUP(Jul_2019[Broj indeksa],LISTA_STUDENTI[[Broj indeksa]:[tip studija]],3,FALSE)</f>
        <v>Stefan</v>
      </c>
      <c r="E96" s="4" t="str">
        <f>VLOOKUP(Jul_2019[[#This Row],[Broj indeksa]],LISTA_STUDENTI[[Broj indeksa]:[tip studija]],4,FALSE)</f>
        <v>osnovne strukovne studije</v>
      </c>
      <c r="F96" s="12"/>
      <c r="G96" s="12"/>
      <c r="H96" s="11"/>
      <c r="I96" s="12"/>
      <c r="J96" s="12"/>
      <c r="K96" s="12"/>
      <c r="L96" s="12"/>
      <c r="M96" s="14"/>
    </row>
  </sheetData>
  <sheetProtection selectLockedCells="1" autoFilter="0"/>
  <mergeCells count="1">
    <mergeCell ref="A1:M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410F-C3F1-4A5D-BAF3-4088891D89CC}">
  <dimension ref="A1:Q96"/>
  <sheetViews>
    <sheetView showGridLines="0" workbookViewId="0">
      <selection activeCell="Q2" sqref="Q2:Q3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6" width="15.7109375" style="6" customWidth="1"/>
    <col min="7" max="7" width="9.85546875" style="9" customWidth="1"/>
    <col min="8" max="8" width="17.85546875" style="9" customWidth="1"/>
    <col min="9" max="9" width="8.85546875" style="9" customWidth="1"/>
    <col min="10" max="10" width="16.140625" style="9" customWidth="1"/>
    <col min="11" max="11" width="9.85546875" style="9" customWidth="1"/>
    <col min="12" max="12" width="11.28515625" style="9" bestFit="1" customWidth="1"/>
    <col min="13" max="13" width="11.5703125" style="9" bestFit="1" customWidth="1"/>
    <col min="14" max="16" width="8.85546875" style="9"/>
    <col min="17" max="17" width="12.7109375" style="9" bestFit="1" customWidth="1"/>
    <col min="18" max="16384" width="8.85546875" style="9"/>
  </cols>
  <sheetData>
    <row r="1" spans="1:17" ht="25.15" customHeight="1" x14ac:dyDescent="0.25">
      <c r="A1" s="52" t="s">
        <v>300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t="20.100000000000001" customHeight="1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273</v>
      </c>
      <c r="G2" s="2" t="s">
        <v>274</v>
      </c>
      <c r="H2" s="2" t="s">
        <v>275</v>
      </c>
      <c r="I2" s="2" t="s">
        <v>276</v>
      </c>
      <c r="J2" s="2" t="s">
        <v>277</v>
      </c>
      <c r="K2" s="2" t="s">
        <v>278</v>
      </c>
      <c r="L2" s="2" t="s">
        <v>279</v>
      </c>
      <c r="M2" s="3" t="s">
        <v>281</v>
      </c>
      <c r="Q2" s="9" t="s">
        <v>297</v>
      </c>
    </row>
    <row r="3" spans="1:17" ht="20.100000000000001" customHeight="1" x14ac:dyDescent="0.25">
      <c r="A3" s="7">
        <v>1</v>
      </c>
      <c r="B3" s="4" t="str">
        <f>LISTA_STUDENTI[[#This Row],[Broj indeksa]]</f>
        <v>2018/2509</v>
      </c>
      <c r="C3" s="4" t="str">
        <f>VLOOKUP(Septembar_2019[[#This Row],[Broj indeksa]],LISTA_STUDENTI[[Broj indeksa]:[tip studija]],2,FALSE)</f>
        <v>Antić</v>
      </c>
      <c r="D3" s="4" t="str">
        <f>VLOOKUP(Septembar_2019[Broj indeksa],LISTA_STUDENTI[[Broj indeksa]:[tip studija]],3,FALSE)</f>
        <v>Pavle</v>
      </c>
      <c r="E3" s="4" t="str">
        <f>VLOOKUP(Septembar_2019[[#This Row],[Broj indeksa]],LISTA_STUDENTI[[Broj indeksa]:[tip studija]],4,FALSE)</f>
        <v>osnovne strukovne studije</v>
      </c>
      <c r="F3" s="11"/>
      <c r="G3" s="11"/>
      <c r="H3" s="11"/>
      <c r="I3" s="11"/>
      <c r="J3" s="11"/>
      <c r="K3" s="11"/>
      <c r="L3" s="11"/>
      <c r="M3" s="13"/>
    </row>
    <row r="4" spans="1:17" ht="20.100000000000001" customHeight="1" x14ac:dyDescent="0.25">
      <c r="A4" s="7">
        <v>2</v>
      </c>
      <c r="B4" s="4" t="str">
        <f>LISTA_STUDENTI[[#This Row],[Broj indeksa]]</f>
        <v>2018/2510</v>
      </c>
      <c r="C4" s="4" t="str">
        <f>VLOOKUP(Septembar_2019[[#This Row],[Broj indeksa]],LISTA_STUDENTI[[Broj indeksa]:[tip studija]],2,FALSE)</f>
        <v>Bajić</v>
      </c>
      <c r="D4" s="4" t="str">
        <f>VLOOKUP(Septembar_2019[Broj indeksa],LISTA_STUDENTI[[Broj indeksa]:[tip studija]],3,FALSE)</f>
        <v>Miloš</v>
      </c>
      <c r="E4" s="4" t="str">
        <f>VLOOKUP(Septembar_2019[[#This Row],[Broj indeksa]],LISTA_STUDENTI[[Broj indeksa]:[tip studija]],4,FALSE)</f>
        <v>osnovne strukovne studije</v>
      </c>
      <c r="F4" s="11"/>
      <c r="G4" s="11"/>
      <c r="H4" s="11"/>
      <c r="I4" s="11"/>
      <c r="J4" s="11"/>
      <c r="K4" s="11"/>
      <c r="L4" s="11"/>
      <c r="M4" s="13"/>
    </row>
    <row r="5" spans="1:17" ht="20.100000000000001" customHeight="1" x14ac:dyDescent="0.25">
      <c r="A5" s="7">
        <v>3</v>
      </c>
      <c r="B5" s="4" t="str">
        <f>LISTA_STUDENTI[[#This Row],[Broj indeksa]]</f>
        <v>2017/2057</v>
      </c>
      <c r="C5" s="4" t="str">
        <f>VLOOKUP(Septembar_2019[[#This Row],[Broj indeksa]],LISTA_STUDENTI[[Broj indeksa]:[tip studija]],2,FALSE)</f>
        <v>Baša</v>
      </c>
      <c r="D5" s="4" t="str">
        <f>VLOOKUP(Septembar_2019[Broj indeksa],LISTA_STUDENTI[[Broj indeksa]:[tip studija]],3,FALSE)</f>
        <v>Janoš</v>
      </c>
      <c r="E5" s="4" t="str">
        <f>VLOOKUP(Septembar_2019[[#This Row],[Broj indeksa]],LISTA_STUDENTI[[Broj indeksa]:[tip studija]],4,FALSE)</f>
        <v>osnovne strukovne studije</v>
      </c>
      <c r="F5" s="11"/>
      <c r="G5" s="11"/>
      <c r="H5" s="11"/>
      <c r="I5" s="11"/>
      <c r="J5" s="11"/>
      <c r="K5" s="11"/>
      <c r="L5" s="11"/>
      <c r="M5" s="13"/>
    </row>
    <row r="6" spans="1:17" ht="20.100000000000001" customHeight="1" x14ac:dyDescent="0.25">
      <c r="A6" s="7">
        <v>4</v>
      </c>
      <c r="B6" s="4" t="str">
        <f>LISTA_STUDENTI[[#This Row],[Broj indeksa]]</f>
        <v>2018/2036</v>
      </c>
      <c r="C6" s="4" t="str">
        <f>VLOOKUP(Septembar_2019[[#This Row],[Broj indeksa]],LISTA_STUDENTI[[Broj indeksa]:[tip studija]],2,FALSE)</f>
        <v>Blagojević</v>
      </c>
      <c r="D6" s="4" t="str">
        <f>VLOOKUP(Septembar_2019[Broj indeksa],LISTA_STUDENTI[[Broj indeksa]:[tip studija]],3,FALSE)</f>
        <v>Nemanja</v>
      </c>
      <c r="E6" s="4" t="str">
        <f>VLOOKUP(Septembar_2019[[#This Row],[Broj indeksa]],LISTA_STUDENTI[[Broj indeksa]:[tip studija]],4,FALSE)</f>
        <v>osnovne strukovne studije</v>
      </c>
      <c r="F6" s="11"/>
      <c r="G6" s="11"/>
      <c r="H6" s="11"/>
      <c r="I6" s="11"/>
      <c r="J6" s="11"/>
      <c r="K6" s="11"/>
      <c r="L6" s="11"/>
      <c r="M6" s="13"/>
    </row>
    <row r="7" spans="1:17" ht="20.100000000000001" customHeight="1" x14ac:dyDescent="0.25">
      <c r="A7" s="7">
        <v>5</v>
      </c>
      <c r="B7" s="4" t="str">
        <f>LISTA_STUDENTI[[#This Row],[Broj indeksa]]</f>
        <v>2017/2045</v>
      </c>
      <c r="C7" s="4" t="str">
        <f>VLOOKUP(Septembar_2019[[#This Row],[Broj indeksa]],LISTA_STUDENTI[[Broj indeksa]:[tip studija]],2,FALSE)</f>
        <v>Vasić</v>
      </c>
      <c r="D7" s="4" t="str">
        <f>VLOOKUP(Septembar_2019[Broj indeksa],LISTA_STUDENTI[[Broj indeksa]:[tip studija]],3,FALSE)</f>
        <v>Pavle</v>
      </c>
      <c r="E7" s="4" t="str">
        <f>VLOOKUP(Septembar_2019[[#This Row],[Broj indeksa]],LISTA_STUDENTI[[Broj indeksa]:[tip studija]],4,FALSE)</f>
        <v>osnovne strukovne studije</v>
      </c>
      <c r="F7" s="11"/>
      <c r="G7" s="11"/>
      <c r="H7" s="11"/>
      <c r="I7" s="11"/>
      <c r="J7" s="11"/>
      <c r="K7" s="11"/>
      <c r="L7" s="11"/>
      <c r="M7" s="13"/>
    </row>
    <row r="8" spans="1:17" ht="20.100000000000001" customHeight="1" x14ac:dyDescent="0.25">
      <c r="A8" s="7">
        <v>6</v>
      </c>
      <c r="B8" s="4" t="str">
        <f>LISTA_STUDENTI[[#This Row],[Broj indeksa]]</f>
        <v>2018/2057</v>
      </c>
      <c r="C8" s="4" t="str">
        <f>VLOOKUP(Septembar_2019[[#This Row],[Broj indeksa]],LISTA_STUDENTI[[Broj indeksa]:[tip studija]],2,FALSE)</f>
        <v>Vasić</v>
      </c>
      <c r="D8" s="4" t="str">
        <f>VLOOKUP(Septembar_2019[Broj indeksa],LISTA_STUDENTI[[Broj indeksa]:[tip studija]],3,FALSE)</f>
        <v>Dragan</v>
      </c>
      <c r="E8" s="4" t="str">
        <f>VLOOKUP(Septembar_2019[[#This Row],[Broj indeksa]],LISTA_STUDENTI[[Broj indeksa]:[tip studija]],4,FALSE)</f>
        <v>osnovne strukovne studije</v>
      </c>
      <c r="F8" s="11"/>
      <c r="G8" s="11"/>
      <c r="H8" s="11"/>
      <c r="I8" s="11"/>
      <c r="J8" s="11"/>
      <c r="K8" s="11"/>
      <c r="L8" s="11"/>
      <c r="M8" s="13"/>
    </row>
    <row r="9" spans="1:17" ht="20.100000000000001" customHeight="1" x14ac:dyDescent="0.25">
      <c r="A9" s="7">
        <v>7</v>
      </c>
      <c r="B9" s="4" t="str">
        <f>LISTA_STUDENTI[[#This Row],[Broj indeksa]]</f>
        <v>2018/2043</v>
      </c>
      <c r="C9" s="4" t="str">
        <f>VLOOKUP(Septembar_2019[[#This Row],[Broj indeksa]],LISTA_STUDENTI[[Broj indeksa]:[tip studija]],2,FALSE)</f>
        <v>Veljanoski</v>
      </c>
      <c r="D9" s="4" t="str">
        <f>VLOOKUP(Septembar_2019[Broj indeksa],LISTA_STUDENTI[[Broj indeksa]:[tip studija]],3,FALSE)</f>
        <v>Jovica</v>
      </c>
      <c r="E9" s="4" t="str">
        <f>VLOOKUP(Septembar_2019[[#This Row],[Broj indeksa]],LISTA_STUDENTI[[Broj indeksa]:[tip studija]],4,FALSE)</f>
        <v>osnovne strukovne studije</v>
      </c>
      <c r="F9" s="11"/>
      <c r="G9" s="11"/>
      <c r="H9" s="11"/>
      <c r="I9" s="11"/>
      <c r="J9" s="11"/>
      <c r="K9" s="11"/>
      <c r="L9" s="11"/>
      <c r="M9" s="13"/>
    </row>
    <row r="10" spans="1:17" ht="20.100000000000001" customHeight="1" x14ac:dyDescent="0.25">
      <c r="A10" s="7">
        <v>8</v>
      </c>
      <c r="B10" s="4" t="str">
        <f>LISTA_STUDENTI[[#This Row],[Broj indeksa]]</f>
        <v>2016/2512</v>
      </c>
      <c r="C10" s="4" t="str">
        <f>VLOOKUP(Septembar_2019[[#This Row],[Broj indeksa]],LISTA_STUDENTI[[Broj indeksa]:[tip studija]],2,FALSE)</f>
        <v>Veselinović</v>
      </c>
      <c r="D10" s="4" t="str">
        <f>VLOOKUP(Septembar_2019[Broj indeksa],LISTA_STUDENTI[[Broj indeksa]:[tip studija]],3,FALSE)</f>
        <v>Milana</v>
      </c>
      <c r="E10" s="4" t="str">
        <f>VLOOKUP(Septembar_2019[[#This Row],[Broj indeksa]],LISTA_STUDENTI[[Broj indeksa]:[tip studija]],4,FALSE)</f>
        <v>osnovne strukovne studije</v>
      </c>
      <c r="F10" s="11"/>
      <c r="G10" s="11"/>
      <c r="H10" s="11"/>
      <c r="I10" s="11"/>
      <c r="J10" s="11"/>
      <c r="K10" s="11"/>
      <c r="L10" s="11"/>
      <c r="M10" s="13"/>
    </row>
    <row r="11" spans="1:17" ht="20.100000000000001" customHeight="1" x14ac:dyDescent="0.25">
      <c r="A11" s="7">
        <v>9</v>
      </c>
      <c r="B11" s="4" t="str">
        <f>LISTA_STUDENTI[[#This Row],[Broj indeksa]]</f>
        <v>2018/2040</v>
      </c>
      <c r="C11" s="4" t="str">
        <f>VLOOKUP(Septembar_2019[[#This Row],[Broj indeksa]],LISTA_STUDENTI[[Broj indeksa]:[tip studija]],2,FALSE)</f>
        <v>Vidosavljević</v>
      </c>
      <c r="D11" s="4" t="str">
        <f>VLOOKUP(Septembar_2019[Broj indeksa],LISTA_STUDENTI[[Broj indeksa]:[tip studija]],3,FALSE)</f>
        <v>Vukašin</v>
      </c>
      <c r="E11" s="4" t="str">
        <f>VLOOKUP(Septembar_2019[[#This Row],[Broj indeksa]],LISTA_STUDENTI[[Broj indeksa]:[tip studija]],4,FALSE)</f>
        <v>osnovne strukovne studije</v>
      </c>
      <c r="F11" s="11"/>
      <c r="G11" s="11"/>
      <c r="H11" s="11"/>
      <c r="I11" s="11"/>
      <c r="J11" s="11"/>
      <c r="K11" s="11"/>
      <c r="L11" s="11"/>
      <c r="M11" s="13"/>
    </row>
    <row r="12" spans="1:17" ht="20.100000000000001" customHeight="1" x14ac:dyDescent="0.25">
      <c r="A12" s="7">
        <v>10</v>
      </c>
      <c r="B12" s="4" t="str">
        <f>LISTA_STUDENTI[[#This Row],[Broj indeksa]]</f>
        <v>2018/2020</v>
      </c>
      <c r="C12" s="4" t="str">
        <f>VLOOKUP(Septembar_2019[[#This Row],[Broj indeksa]],LISTA_STUDENTI[[Broj indeksa]:[tip studija]],2,FALSE)</f>
        <v>Vila</v>
      </c>
      <c r="D12" s="4" t="str">
        <f>VLOOKUP(Septembar_2019[Broj indeksa],LISTA_STUDENTI[[Broj indeksa]:[tip studija]],3,FALSE)</f>
        <v>Lazar</v>
      </c>
      <c r="E12" s="4" t="str">
        <f>VLOOKUP(Septembar_2019[[#This Row],[Broj indeksa]],LISTA_STUDENTI[[Broj indeksa]:[tip studija]],4,FALSE)</f>
        <v>osnovne strukovne studije</v>
      </c>
      <c r="F12" s="11"/>
      <c r="G12" s="11"/>
      <c r="H12" s="11"/>
      <c r="I12" s="11"/>
      <c r="J12" s="11"/>
      <c r="K12" s="11"/>
      <c r="L12" s="11"/>
      <c r="M12" s="13"/>
    </row>
    <row r="13" spans="1:17" ht="20.100000000000001" customHeight="1" x14ac:dyDescent="0.25">
      <c r="A13" s="7">
        <v>11</v>
      </c>
      <c r="B13" s="4" t="str">
        <f>LISTA_STUDENTI[[#This Row],[Broj indeksa]]</f>
        <v>2018/2035</v>
      </c>
      <c r="C13" s="4" t="str">
        <f>VLOOKUP(Septembar_2019[[#This Row],[Broj indeksa]],LISTA_STUDENTI[[Broj indeksa]:[tip studija]],2,FALSE)</f>
        <v>Vladić</v>
      </c>
      <c r="D13" s="4" t="str">
        <f>VLOOKUP(Septembar_2019[Broj indeksa],LISTA_STUDENTI[[Broj indeksa]:[tip studija]],3,FALSE)</f>
        <v>Teodora</v>
      </c>
      <c r="E13" s="4" t="str">
        <f>VLOOKUP(Septembar_2019[[#This Row],[Broj indeksa]],LISTA_STUDENTI[[Broj indeksa]:[tip studija]],4,FALSE)</f>
        <v>osnovne strukovne studije</v>
      </c>
      <c r="F13" s="11"/>
      <c r="G13" s="11"/>
      <c r="H13" s="11"/>
      <c r="I13" s="11"/>
      <c r="J13" s="11"/>
      <c r="K13" s="11"/>
      <c r="L13" s="11"/>
      <c r="M13" s="13"/>
    </row>
    <row r="14" spans="1:17" ht="20.100000000000001" customHeight="1" x14ac:dyDescent="0.25">
      <c r="A14" s="7">
        <v>12</v>
      </c>
      <c r="B14" s="4" t="str">
        <f>LISTA_STUDENTI[[#This Row],[Broj indeksa]]</f>
        <v>2018/2008</v>
      </c>
      <c r="C14" s="4" t="str">
        <f>VLOOKUP(Septembar_2019[[#This Row],[Broj indeksa]],LISTA_STUDENTI[[Broj indeksa]:[tip studija]],2,FALSE)</f>
        <v>Vujasinović</v>
      </c>
      <c r="D14" s="4" t="str">
        <f>VLOOKUP(Septembar_2019[Broj indeksa],LISTA_STUDENTI[[Broj indeksa]:[tip studija]],3,FALSE)</f>
        <v>Danilo</v>
      </c>
      <c r="E14" s="4" t="str">
        <f>VLOOKUP(Septembar_2019[[#This Row],[Broj indeksa]],LISTA_STUDENTI[[Broj indeksa]:[tip studija]],4,FALSE)</f>
        <v>osnovne strukovne studije</v>
      </c>
      <c r="F14" s="11"/>
      <c r="G14" s="11"/>
      <c r="H14" s="11"/>
      <c r="I14" s="11"/>
      <c r="J14" s="11"/>
      <c r="K14" s="11"/>
      <c r="L14" s="11"/>
      <c r="M14" s="13"/>
    </row>
    <row r="15" spans="1:17" ht="20.100000000000001" customHeight="1" x14ac:dyDescent="0.25">
      <c r="A15" s="7">
        <v>13</v>
      </c>
      <c r="B15" s="4" t="str">
        <f>LISTA_STUDENTI[[#This Row],[Broj indeksa]]</f>
        <v>2018/2031</v>
      </c>
      <c r="C15" s="4" t="str">
        <f>VLOOKUP(Septembar_2019[[#This Row],[Broj indeksa]],LISTA_STUDENTI[[Broj indeksa]:[tip studija]],2,FALSE)</f>
        <v>Vujović</v>
      </c>
      <c r="D15" s="4" t="str">
        <f>VLOOKUP(Septembar_2019[Broj indeksa],LISTA_STUDENTI[[Broj indeksa]:[tip studija]],3,FALSE)</f>
        <v>Nikola</v>
      </c>
      <c r="E15" s="4" t="str">
        <f>VLOOKUP(Septembar_2019[[#This Row],[Broj indeksa]],LISTA_STUDENTI[[Broj indeksa]:[tip studija]],4,FALSE)</f>
        <v>osnovne strukovne studije</v>
      </c>
      <c r="F15" s="11"/>
      <c r="G15" s="11"/>
      <c r="H15" s="11"/>
      <c r="I15" s="11"/>
      <c r="J15" s="11"/>
      <c r="K15" s="11"/>
      <c r="L15" s="11"/>
      <c r="M15" s="13"/>
    </row>
    <row r="16" spans="1:17" ht="20.100000000000001" customHeight="1" x14ac:dyDescent="0.25">
      <c r="A16" s="7">
        <v>14</v>
      </c>
      <c r="B16" s="4" t="str">
        <f>LISTA_STUDENTI[[#This Row],[Broj indeksa]]</f>
        <v>2018/2060</v>
      </c>
      <c r="C16" s="4" t="str">
        <f>VLOOKUP(Septembar_2019[[#This Row],[Broj indeksa]],LISTA_STUDENTI[[Broj indeksa]:[tip studija]],2,FALSE)</f>
        <v>Vukobrat</v>
      </c>
      <c r="D16" s="4" t="str">
        <f>VLOOKUP(Septembar_2019[Broj indeksa],LISTA_STUDENTI[[Broj indeksa]:[tip studija]],3,FALSE)</f>
        <v>Vukašin</v>
      </c>
      <c r="E16" s="4" t="str">
        <f>VLOOKUP(Septembar_2019[[#This Row],[Broj indeksa]],LISTA_STUDENTI[[Broj indeksa]:[tip studija]],4,FALSE)</f>
        <v>osnovne strukovne studije</v>
      </c>
      <c r="F16" s="11"/>
      <c r="G16" s="11"/>
      <c r="H16" s="11"/>
      <c r="I16" s="11"/>
      <c r="J16" s="11"/>
      <c r="K16" s="11"/>
      <c r="L16" s="11"/>
      <c r="M16" s="13"/>
    </row>
    <row r="17" spans="1:13" ht="20.100000000000001" customHeight="1" x14ac:dyDescent="0.25">
      <c r="A17" s="7">
        <v>15</v>
      </c>
      <c r="B17" s="4" t="str">
        <f>LISTA_STUDENTI[[#This Row],[Broj indeksa]]</f>
        <v>2018/2022</v>
      </c>
      <c r="C17" s="4" t="str">
        <f>VLOOKUP(Septembar_2019[[#This Row],[Broj indeksa]],LISTA_STUDENTI[[Broj indeksa]:[tip studija]],2,FALSE)</f>
        <v>Gavrilović</v>
      </c>
      <c r="D17" s="4" t="str">
        <f>VLOOKUP(Septembar_2019[Broj indeksa],LISTA_STUDENTI[[Broj indeksa]:[tip studija]],3,FALSE)</f>
        <v>Nebojša</v>
      </c>
      <c r="E17" s="4" t="str">
        <f>VLOOKUP(Septembar_2019[[#This Row],[Broj indeksa]],LISTA_STUDENTI[[Broj indeksa]:[tip studija]],4,FALSE)</f>
        <v>osnovne strukovne studije</v>
      </c>
      <c r="F17" s="11"/>
      <c r="G17" s="11"/>
      <c r="H17" s="11"/>
      <c r="I17" s="11"/>
      <c r="J17" s="11"/>
      <c r="K17" s="11"/>
      <c r="L17" s="11"/>
      <c r="M17" s="13"/>
    </row>
    <row r="18" spans="1:13" ht="20.100000000000001" customHeight="1" x14ac:dyDescent="0.25">
      <c r="A18" s="7">
        <v>16</v>
      </c>
      <c r="B18" s="4" t="str">
        <f>LISTA_STUDENTI[[#This Row],[Broj indeksa]]</f>
        <v>2018/2038</v>
      </c>
      <c r="C18" s="4" t="str">
        <f>VLOOKUP(Septembar_2019[[#This Row],[Broj indeksa]],LISTA_STUDENTI[[Broj indeksa]:[tip studija]],2,FALSE)</f>
        <v>Gagarin</v>
      </c>
      <c r="D18" s="4" t="str">
        <f>VLOOKUP(Septembar_2019[Broj indeksa],LISTA_STUDENTI[[Broj indeksa]:[tip studija]],3,FALSE)</f>
        <v>Daniil</v>
      </c>
      <c r="E18" s="4" t="str">
        <f>VLOOKUP(Septembar_2019[[#This Row],[Broj indeksa]],LISTA_STUDENTI[[Broj indeksa]:[tip studija]],4,FALSE)</f>
        <v>osnovne strukovne studije</v>
      </c>
      <c r="F18" s="11"/>
      <c r="G18" s="11"/>
      <c r="H18" s="11"/>
      <c r="I18" s="11"/>
      <c r="J18" s="11"/>
      <c r="K18" s="11"/>
      <c r="L18" s="11"/>
      <c r="M18" s="13"/>
    </row>
    <row r="19" spans="1:13" ht="20.100000000000001" customHeight="1" x14ac:dyDescent="0.25">
      <c r="A19" s="7">
        <v>17</v>
      </c>
      <c r="B19" s="4" t="str">
        <f>LISTA_STUDENTI[[#This Row],[Broj indeksa]]</f>
        <v>2018/2061</v>
      </c>
      <c r="C19" s="4" t="str">
        <f>VLOOKUP(Septembar_2019[[#This Row],[Broj indeksa]],LISTA_STUDENTI[[Broj indeksa]:[tip studija]],2,FALSE)</f>
        <v>Gladović</v>
      </c>
      <c r="D19" s="4" t="str">
        <f>VLOOKUP(Septembar_2019[Broj indeksa],LISTA_STUDENTI[[Broj indeksa]:[tip studija]],3,FALSE)</f>
        <v>Miloš</v>
      </c>
      <c r="E19" s="4" t="str">
        <f>VLOOKUP(Septembar_2019[[#This Row],[Broj indeksa]],LISTA_STUDENTI[[Broj indeksa]:[tip studija]],4,FALSE)</f>
        <v>osnovne strukovne studije</v>
      </c>
      <c r="F19" s="11"/>
      <c r="G19" s="11"/>
      <c r="H19" s="11"/>
      <c r="I19" s="11"/>
      <c r="J19" s="11"/>
      <c r="K19" s="11"/>
      <c r="L19" s="11"/>
      <c r="M19" s="13"/>
    </row>
    <row r="20" spans="1:13" ht="20.100000000000001" customHeight="1" x14ac:dyDescent="0.25">
      <c r="A20" s="7">
        <v>18</v>
      </c>
      <c r="B20" s="4" t="str">
        <f>LISTA_STUDENTI[[#This Row],[Broj indeksa]]</f>
        <v>2018/2047</v>
      </c>
      <c r="C20" s="4" t="str">
        <f>VLOOKUP(Septembar_2019[[#This Row],[Broj indeksa]],LISTA_STUDENTI[[Broj indeksa]:[tip studija]],2,FALSE)</f>
        <v>Dabić</v>
      </c>
      <c r="D20" s="4" t="str">
        <f>VLOOKUP(Septembar_2019[Broj indeksa],LISTA_STUDENTI[[Broj indeksa]:[tip studija]],3,FALSE)</f>
        <v>Mladen</v>
      </c>
      <c r="E20" s="4" t="str">
        <f>VLOOKUP(Septembar_2019[[#This Row],[Broj indeksa]],LISTA_STUDENTI[[Broj indeksa]:[tip studija]],4,FALSE)</f>
        <v>osnovne strukovne studije</v>
      </c>
      <c r="F20" s="11"/>
      <c r="G20" s="11"/>
      <c r="H20" s="11"/>
      <c r="I20" s="11"/>
      <c r="J20" s="11"/>
      <c r="K20" s="11"/>
      <c r="L20" s="11"/>
      <c r="M20" s="13"/>
    </row>
    <row r="21" spans="1:13" ht="20.100000000000001" customHeight="1" x14ac:dyDescent="0.25">
      <c r="A21" s="7">
        <v>19</v>
      </c>
      <c r="B21" s="4" t="str">
        <f>LISTA_STUDENTI[[#This Row],[Broj indeksa]]</f>
        <v>2018/2058</v>
      </c>
      <c r="C21" s="4" t="str">
        <f>VLOOKUP(Septembar_2019[[#This Row],[Broj indeksa]],LISTA_STUDENTI[[Broj indeksa]:[tip studija]],2,FALSE)</f>
        <v>Derikonjić</v>
      </c>
      <c r="D21" s="4" t="str">
        <f>VLOOKUP(Septembar_2019[Broj indeksa],LISTA_STUDENTI[[Broj indeksa]:[tip studija]],3,FALSE)</f>
        <v>Igor</v>
      </c>
      <c r="E21" s="4" t="str">
        <f>VLOOKUP(Septembar_2019[[#This Row],[Broj indeksa]],LISTA_STUDENTI[[Broj indeksa]:[tip studija]],4,FALSE)</f>
        <v>osnovne strukovne studije</v>
      </c>
      <c r="F21" s="11"/>
      <c r="G21" s="11"/>
      <c r="H21" s="11"/>
      <c r="I21" s="11"/>
      <c r="J21" s="11"/>
      <c r="K21" s="11"/>
      <c r="L21" s="11"/>
      <c r="M21" s="13"/>
    </row>
    <row r="22" spans="1:13" ht="20.100000000000001" customHeight="1" x14ac:dyDescent="0.25">
      <c r="A22" s="7">
        <v>20</v>
      </c>
      <c r="B22" s="4" t="str">
        <f>LISTA_STUDENTI[[#This Row],[Broj indeksa]]</f>
        <v>2017/2024</v>
      </c>
      <c r="C22" s="4" t="str">
        <f>VLOOKUP(Septembar_2019[[#This Row],[Broj indeksa]],LISTA_STUDENTI[[Broj indeksa]:[tip studija]],2,FALSE)</f>
        <v>Dimitrijević</v>
      </c>
      <c r="D22" s="4" t="str">
        <f>VLOOKUP(Septembar_2019[Broj indeksa],LISTA_STUDENTI[[Broj indeksa]:[tip studija]],3,FALSE)</f>
        <v>Aleksandar</v>
      </c>
      <c r="E22" s="4" t="str">
        <f>VLOOKUP(Septembar_2019[[#This Row],[Broj indeksa]],LISTA_STUDENTI[[Broj indeksa]:[tip studija]],4,FALSE)</f>
        <v>osnovne strukovne studije</v>
      </c>
      <c r="F22" s="11"/>
      <c r="G22" s="11"/>
      <c r="H22" s="11"/>
      <c r="I22" s="11"/>
      <c r="J22" s="11"/>
      <c r="K22" s="11"/>
      <c r="L22" s="11"/>
      <c r="M22" s="13"/>
    </row>
    <row r="23" spans="1:13" ht="20.100000000000001" customHeight="1" x14ac:dyDescent="0.25">
      <c r="A23" s="7">
        <v>21</v>
      </c>
      <c r="B23" s="4" t="str">
        <f>LISTA_STUDENTI[[#This Row],[Broj indeksa]]</f>
        <v>2018/2025</v>
      </c>
      <c r="C23" s="4" t="str">
        <f>VLOOKUP(Septembar_2019[[#This Row],[Broj indeksa]],LISTA_STUDENTI[[Broj indeksa]:[tip studija]],2,FALSE)</f>
        <v>Dimić</v>
      </c>
      <c r="D23" s="4" t="str">
        <f>VLOOKUP(Septembar_2019[Broj indeksa],LISTA_STUDENTI[[Broj indeksa]:[tip studija]],3,FALSE)</f>
        <v>Nikola</v>
      </c>
      <c r="E23" s="4" t="str">
        <f>VLOOKUP(Septembar_2019[[#This Row],[Broj indeksa]],LISTA_STUDENTI[[Broj indeksa]:[tip studija]],4,FALSE)</f>
        <v>osnovne strukovne studije</v>
      </c>
      <c r="F23" s="11"/>
      <c r="G23" s="11"/>
      <c r="H23" s="11"/>
      <c r="I23" s="11"/>
      <c r="J23" s="11"/>
      <c r="K23" s="11"/>
      <c r="L23" s="11"/>
      <c r="M23" s="13"/>
    </row>
    <row r="24" spans="1:13" ht="20.100000000000001" customHeight="1" x14ac:dyDescent="0.25">
      <c r="A24" s="7">
        <v>22</v>
      </c>
      <c r="B24" s="4" t="str">
        <f>LISTA_STUDENTI[[#This Row],[Broj indeksa]]</f>
        <v>2017/2049</v>
      </c>
      <c r="C24" s="4" t="str">
        <f>VLOOKUP(Septembar_2019[[#This Row],[Broj indeksa]],LISTA_STUDENTI[[Broj indeksa]:[tip studija]],2,FALSE)</f>
        <v>Dmitrović</v>
      </c>
      <c r="D24" s="4" t="str">
        <f>VLOOKUP(Septembar_2019[Broj indeksa],LISTA_STUDENTI[[Broj indeksa]:[tip studija]],3,FALSE)</f>
        <v>Ivan</v>
      </c>
      <c r="E24" s="4" t="str">
        <f>VLOOKUP(Septembar_2019[[#This Row],[Broj indeksa]],LISTA_STUDENTI[[Broj indeksa]:[tip studija]],4,FALSE)</f>
        <v>osnovne strukovne studije</v>
      </c>
      <c r="F24" s="11"/>
      <c r="G24" s="11"/>
      <c r="H24" s="11"/>
      <c r="I24" s="11"/>
      <c r="J24" s="11"/>
      <c r="K24" s="11"/>
      <c r="L24" s="11"/>
      <c r="M24" s="13"/>
    </row>
    <row r="25" spans="1:13" ht="20.100000000000001" customHeight="1" x14ac:dyDescent="0.25">
      <c r="A25" s="7">
        <v>23</v>
      </c>
      <c r="B25" s="4" t="str">
        <f>LISTA_STUDENTI[[#This Row],[Broj indeksa]]</f>
        <v>2018/2055</v>
      </c>
      <c r="C25" s="4" t="str">
        <f>VLOOKUP(Septembar_2019[[#This Row],[Broj indeksa]],LISTA_STUDENTI[[Broj indeksa]:[tip studija]],2,FALSE)</f>
        <v>Đokić</v>
      </c>
      <c r="D25" s="4" t="str">
        <f>VLOOKUP(Septembar_2019[Broj indeksa],LISTA_STUDENTI[[Broj indeksa]:[tip studija]],3,FALSE)</f>
        <v>Dunja</v>
      </c>
      <c r="E25" s="4" t="str">
        <f>VLOOKUP(Septembar_2019[[#This Row],[Broj indeksa]],LISTA_STUDENTI[[Broj indeksa]:[tip studija]],4,FALSE)</f>
        <v>osnovne strukovne studije</v>
      </c>
      <c r="F25" s="11"/>
      <c r="G25" s="11"/>
      <c r="H25" s="11"/>
      <c r="I25" s="11"/>
      <c r="J25" s="11"/>
      <c r="K25" s="11"/>
      <c r="L25" s="11"/>
      <c r="M25" s="13"/>
    </row>
    <row r="26" spans="1:13" ht="20.100000000000001" customHeight="1" x14ac:dyDescent="0.25">
      <c r="A26" s="7">
        <v>24</v>
      </c>
      <c r="B26" s="4" t="str">
        <f>LISTA_STUDENTI[[#This Row],[Broj indeksa]]</f>
        <v>2018/2502</v>
      </c>
      <c r="C26" s="4" t="str">
        <f>VLOOKUP(Septembar_2019[[#This Row],[Broj indeksa]],LISTA_STUDENTI[[Broj indeksa]:[tip studija]],2,FALSE)</f>
        <v>Đukić</v>
      </c>
      <c r="D26" s="4" t="str">
        <f>VLOOKUP(Septembar_2019[Broj indeksa],LISTA_STUDENTI[[Broj indeksa]:[tip studija]],3,FALSE)</f>
        <v>Sofija</v>
      </c>
      <c r="E26" s="4" t="str">
        <f>VLOOKUP(Septembar_2019[[#This Row],[Broj indeksa]],LISTA_STUDENTI[[Broj indeksa]:[tip studija]],4,FALSE)</f>
        <v>osnovne strukovne studije</v>
      </c>
      <c r="F26" s="11"/>
      <c r="G26" s="11"/>
      <c r="H26" s="11"/>
      <c r="I26" s="11"/>
      <c r="J26" s="11"/>
      <c r="K26" s="11"/>
      <c r="L26" s="11"/>
      <c r="M26" s="13"/>
    </row>
    <row r="27" spans="1:13" ht="20.100000000000001" customHeight="1" x14ac:dyDescent="0.25">
      <c r="A27" s="7">
        <v>25</v>
      </c>
      <c r="B27" s="4" t="str">
        <f>LISTA_STUDENTI[[#This Row],[Broj indeksa]]</f>
        <v>2017/2056</v>
      </c>
      <c r="C27" s="4" t="str">
        <f>VLOOKUP(Septembar_2019[[#This Row],[Broj indeksa]],LISTA_STUDENTI[[Broj indeksa]:[tip studija]],2,FALSE)</f>
        <v>Era</v>
      </c>
      <c r="D27" s="4" t="str">
        <f>VLOOKUP(Septembar_2019[Broj indeksa],LISTA_STUDENTI[[Broj indeksa]:[tip studija]],3,FALSE)</f>
        <v>Boris</v>
      </c>
      <c r="E27" s="4" t="str">
        <f>VLOOKUP(Septembar_2019[[#This Row],[Broj indeksa]],LISTA_STUDENTI[[Broj indeksa]:[tip studija]],4,FALSE)</f>
        <v>osnovne strukovne studije</v>
      </c>
      <c r="F27" s="11"/>
      <c r="G27" s="11"/>
      <c r="H27" s="11"/>
      <c r="I27" s="11"/>
      <c r="J27" s="11"/>
      <c r="K27" s="11"/>
      <c r="L27" s="11"/>
      <c r="M27" s="13"/>
    </row>
    <row r="28" spans="1:13" ht="20.100000000000001" customHeight="1" x14ac:dyDescent="0.25">
      <c r="A28" s="7">
        <v>26</v>
      </c>
      <c r="B28" s="4" t="str">
        <f>LISTA_STUDENTI[[#This Row],[Broj indeksa]]</f>
        <v>2018/2511</v>
      </c>
      <c r="C28" s="4" t="str">
        <f>VLOOKUP(Septembar_2019[[#This Row],[Broj indeksa]],LISTA_STUDENTI[[Broj indeksa]:[tip studija]],2,FALSE)</f>
        <v>Žarkov</v>
      </c>
      <c r="D28" s="4" t="str">
        <f>VLOOKUP(Septembar_2019[Broj indeksa],LISTA_STUDENTI[[Broj indeksa]:[tip studija]],3,FALSE)</f>
        <v>Nina</v>
      </c>
      <c r="E28" s="4" t="str">
        <f>VLOOKUP(Septembar_2019[[#This Row],[Broj indeksa]],LISTA_STUDENTI[[Broj indeksa]:[tip studija]],4,FALSE)</f>
        <v>osnovne strukovne studije</v>
      </c>
      <c r="F28" s="11"/>
      <c r="G28" s="11"/>
      <c r="H28" s="11"/>
      <c r="I28" s="11"/>
      <c r="J28" s="11"/>
      <c r="K28" s="11"/>
      <c r="L28" s="11"/>
      <c r="M28" s="13"/>
    </row>
    <row r="29" spans="1:13" ht="20.100000000000001" customHeight="1" x14ac:dyDescent="0.25">
      <c r="A29" s="7">
        <v>27</v>
      </c>
      <c r="B29" s="4" t="str">
        <f>LISTA_STUDENTI[[#This Row],[Broj indeksa]]</f>
        <v>2017/2039</v>
      </c>
      <c r="C29" s="4" t="str">
        <f>VLOOKUP(Septembar_2019[[#This Row],[Broj indeksa]],LISTA_STUDENTI[[Broj indeksa]:[tip studija]],2,FALSE)</f>
        <v>Živanović</v>
      </c>
      <c r="D29" s="4" t="str">
        <f>VLOOKUP(Septembar_2019[Broj indeksa],LISTA_STUDENTI[[Broj indeksa]:[tip studija]],3,FALSE)</f>
        <v>Zoran</v>
      </c>
      <c r="E29" s="4" t="str">
        <f>VLOOKUP(Septembar_2019[[#This Row],[Broj indeksa]],LISTA_STUDENTI[[Broj indeksa]:[tip studija]],4,FALSE)</f>
        <v>osnovne strukovne studije</v>
      </c>
      <c r="F29" s="11"/>
      <c r="G29" s="11"/>
      <c r="H29" s="11"/>
      <c r="I29" s="11"/>
      <c r="J29" s="11"/>
      <c r="K29" s="11"/>
      <c r="L29" s="11"/>
      <c r="M29" s="13"/>
    </row>
    <row r="30" spans="1:13" ht="20.100000000000001" customHeight="1" x14ac:dyDescent="0.25">
      <c r="A30" s="7">
        <v>28</v>
      </c>
      <c r="B30" s="4" t="str">
        <f>LISTA_STUDENTI[[#This Row],[Broj indeksa]]</f>
        <v>2018/2029</v>
      </c>
      <c r="C30" s="4" t="str">
        <f>VLOOKUP(Septembar_2019[[#This Row],[Broj indeksa]],LISTA_STUDENTI[[Broj indeksa]:[tip studija]],2,FALSE)</f>
        <v>Zoljavin</v>
      </c>
      <c r="D30" s="4" t="str">
        <f>VLOOKUP(Septembar_2019[Broj indeksa],LISTA_STUDENTI[[Broj indeksa]:[tip studija]],3,FALSE)</f>
        <v>Ivan</v>
      </c>
      <c r="E30" s="4" t="str">
        <f>VLOOKUP(Septembar_2019[[#This Row],[Broj indeksa]],LISTA_STUDENTI[[Broj indeksa]:[tip studija]],4,FALSE)</f>
        <v>osnovne strukovne studije</v>
      </c>
      <c r="F30" s="11"/>
      <c r="G30" s="11"/>
      <c r="H30" s="11"/>
      <c r="I30" s="11"/>
      <c r="J30" s="11"/>
      <c r="K30" s="11"/>
      <c r="L30" s="11"/>
      <c r="M30" s="13"/>
    </row>
    <row r="31" spans="1:13" ht="20.100000000000001" customHeight="1" x14ac:dyDescent="0.25">
      <c r="A31" s="7">
        <v>29</v>
      </c>
      <c r="B31" s="4" t="str">
        <f>LISTA_STUDENTI[[#This Row],[Broj indeksa]]</f>
        <v>2018/2006</v>
      </c>
      <c r="C31" s="4" t="str">
        <f>VLOOKUP(Septembar_2019[[#This Row],[Broj indeksa]],LISTA_STUDENTI[[Broj indeksa]:[tip studija]],2,FALSE)</f>
        <v>Ignjatović</v>
      </c>
      <c r="D31" s="4" t="str">
        <f>VLOOKUP(Septembar_2019[Broj indeksa],LISTA_STUDENTI[[Broj indeksa]:[tip studija]],3,FALSE)</f>
        <v>Stefan</v>
      </c>
      <c r="E31" s="4" t="str">
        <f>VLOOKUP(Septembar_2019[[#This Row],[Broj indeksa]],LISTA_STUDENTI[[Broj indeksa]:[tip studija]],4,FALSE)</f>
        <v>osnovne strukovne studije</v>
      </c>
      <c r="F31" s="11"/>
      <c r="G31" s="11"/>
      <c r="H31" s="11"/>
      <c r="I31" s="11"/>
      <c r="J31" s="11"/>
      <c r="K31" s="11"/>
      <c r="L31" s="11"/>
      <c r="M31" s="13"/>
    </row>
    <row r="32" spans="1:13" ht="20.100000000000001" customHeight="1" x14ac:dyDescent="0.25">
      <c r="A32" s="7">
        <v>30</v>
      </c>
      <c r="B32" s="4" t="str">
        <f>LISTA_STUDENTI[[#This Row],[Broj indeksa]]</f>
        <v>2018/2003</v>
      </c>
      <c r="C32" s="4" t="str">
        <f>VLOOKUP(Septembar_2019[[#This Row],[Broj indeksa]],LISTA_STUDENTI[[Broj indeksa]:[tip studija]],2,FALSE)</f>
        <v>Ilić</v>
      </c>
      <c r="D32" s="4" t="str">
        <f>VLOOKUP(Septembar_2019[Broj indeksa],LISTA_STUDENTI[[Broj indeksa]:[tip studija]],3,FALSE)</f>
        <v>Nikola</v>
      </c>
      <c r="E32" s="4" t="str">
        <f>VLOOKUP(Septembar_2019[[#This Row],[Broj indeksa]],LISTA_STUDENTI[[Broj indeksa]:[tip studija]],4,FALSE)</f>
        <v>osnovne strukovne studije</v>
      </c>
      <c r="F32" s="11"/>
      <c r="G32" s="11"/>
      <c r="H32" s="11"/>
      <c r="I32" s="11"/>
      <c r="J32" s="11"/>
      <c r="K32" s="11"/>
      <c r="L32" s="11"/>
      <c r="M32" s="13"/>
    </row>
    <row r="33" spans="1:13" ht="20.100000000000001" customHeight="1" x14ac:dyDescent="0.25">
      <c r="A33" s="7">
        <v>31</v>
      </c>
      <c r="B33" s="4" t="str">
        <f>LISTA_STUDENTI[[#This Row],[Broj indeksa]]</f>
        <v>2018/2012</v>
      </c>
      <c r="C33" s="4" t="str">
        <f>VLOOKUP(Septembar_2019[[#This Row],[Broj indeksa]],LISTA_STUDENTI[[Broj indeksa]:[tip studija]],2,FALSE)</f>
        <v>Ilić</v>
      </c>
      <c r="D33" s="4" t="str">
        <f>VLOOKUP(Septembar_2019[Broj indeksa],LISTA_STUDENTI[[Broj indeksa]:[tip studija]],3,FALSE)</f>
        <v>Stefan</v>
      </c>
      <c r="E33" s="4" t="str">
        <f>VLOOKUP(Septembar_2019[[#This Row],[Broj indeksa]],LISTA_STUDENTI[[Broj indeksa]:[tip studija]],4,FALSE)</f>
        <v>osnovne strukovne studije</v>
      </c>
      <c r="F33" s="11"/>
      <c r="G33" s="11"/>
      <c r="H33" s="11"/>
      <c r="I33" s="11"/>
      <c r="J33" s="11"/>
      <c r="K33" s="11"/>
      <c r="L33" s="11"/>
      <c r="M33" s="13"/>
    </row>
    <row r="34" spans="1:13" ht="20.100000000000001" customHeight="1" x14ac:dyDescent="0.25">
      <c r="A34" s="7">
        <v>32</v>
      </c>
      <c r="B34" s="4" t="str">
        <f>LISTA_STUDENTI[[#This Row],[Broj indeksa]]</f>
        <v>2018/2067</v>
      </c>
      <c r="C34" s="4" t="str">
        <f>VLOOKUP(Septembar_2019[[#This Row],[Broj indeksa]],LISTA_STUDENTI[[Broj indeksa]:[tip studija]],2,FALSE)</f>
        <v>Injac</v>
      </c>
      <c r="D34" s="4" t="str">
        <f>VLOOKUP(Septembar_2019[Broj indeksa],LISTA_STUDENTI[[Broj indeksa]:[tip studija]],3,FALSE)</f>
        <v>Katarina</v>
      </c>
      <c r="E34" s="4" t="str">
        <f>VLOOKUP(Septembar_2019[[#This Row],[Broj indeksa]],LISTA_STUDENTI[[Broj indeksa]:[tip studija]],4,FALSE)</f>
        <v>osnovne strukovne studije</v>
      </c>
      <c r="F34" s="11"/>
      <c r="G34" s="11"/>
      <c r="H34" s="11"/>
      <c r="I34" s="11"/>
      <c r="J34" s="11"/>
      <c r="K34" s="11"/>
      <c r="L34" s="11"/>
      <c r="M34" s="13"/>
    </row>
    <row r="35" spans="1:13" ht="20.100000000000001" customHeight="1" x14ac:dyDescent="0.25">
      <c r="A35" s="7">
        <v>33</v>
      </c>
      <c r="B35" s="4" t="str">
        <f>LISTA_STUDENTI[[#This Row],[Broj indeksa]]</f>
        <v>2018/2063</v>
      </c>
      <c r="C35" s="4" t="str">
        <f>VLOOKUP(Septembar_2019[[#This Row],[Broj indeksa]],LISTA_STUDENTI[[Broj indeksa]:[tip studija]],2,FALSE)</f>
        <v>Jakovljević</v>
      </c>
      <c r="D35" s="4" t="str">
        <f>VLOOKUP(Septembar_2019[Broj indeksa],LISTA_STUDENTI[[Broj indeksa]:[tip studija]],3,FALSE)</f>
        <v>Relja</v>
      </c>
      <c r="E35" s="4" t="str">
        <f>VLOOKUP(Septembar_2019[[#This Row],[Broj indeksa]],LISTA_STUDENTI[[Broj indeksa]:[tip studija]],4,FALSE)</f>
        <v>osnovne strukovne studije</v>
      </c>
      <c r="F35" s="11"/>
      <c r="G35" s="11"/>
      <c r="H35" s="11"/>
      <c r="I35" s="11"/>
      <c r="J35" s="11"/>
      <c r="K35" s="11"/>
      <c r="L35" s="11"/>
      <c r="M35" s="13"/>
    </row>
    <row r="36" spans="1:13" ht="20.100000000000001" customHeight="1" x14ac:dyDescent="0.25">
      <c r="A36" s="7">
        <v>34</v>
      </c>
      <c r="B36" s="4" t="str">
        <f>LISTA_STUDENTI[[#This Row],[Broj indeksa]]</f>
        <v>2018/2021</v>
      </c>
      <c r="C36" s="4" t="str">
        <f>VLOOKUP(Septembar_2019[[#This Row],[Broj indeksa]],LISTA_STUDENTI[[Broj indeksa]:[tip studija]],2,FALSE)</f>
        <v>Janković</v>
      </c>
      <c r="D36" s="4" t="str">
        <f>VLOOKUP(Septembar_2019[Broj indeksa],LISTA_STUDENTI[[Broj indeksa]:[tip studija]],3,FALSE)</f>
        <v>Julia-Nina</v>
      </c>
      <c r="E36" s="4" t="str">
        <f>VLOOKUP(Septembar_2019[[#This Row],[Broj indeksa]],LISTA_STUDENTI[[Broj indeksa]:[tip studija]],4,FALSE)</f>
        <v>osnovne strukovne studije</v>
      </c>
      <c r="F36" s="11"/>
      <c r="G36" s="11"/>
      <c r="H36" s="11"/>
      <c r="I36" s="11"/>
      <c r="J36" s="11"/>
      <c r="K36" s="11"/>
      <c r="L36" s="11"/>
      <c r="M36" s="13"/>
    </row>
    <row r="37" spans="1:13" ht="20.100000000000001" customHeight="1" x14ac:dyDescent="0.25">
      <c r="A37" s="7">
        <v>35</v>
      </c>
      <c r="B37" s="4" t="str">
        <f>LISTA_STUDENTI[[#This Row],[Broj indeksa]]</f>
        <v>2018/2053</v>
      </c>
      <c r="C37" s="4" t="str">
        <f>VLOOKUP(Septembar_2019[[#This Row],[Broj indeksa]],LISTA_STUDENTI[[Broj indeksa]:[tip studija]],2,FALSE)</f>
        <v>Jezdimirović</v>
      </c>
      <c r="D37" s="4" t="str">
        <f>VLOOKUP(Septembar_2019[Broj indeksa],LISTA_STUDENTI[[Broj indeksa]:[tip studija]],3,FALSE)</f>
        <v>Tamara</v>
      </c>
      <c r="E37" s="4" t="str">
        <f>VLOOKUP(Septembar_2019[[#This Row],[Broj indeksa]],LISTA_STUDENTI[[Broj indeksa]:[tip studija]],4,FALSE)</f>
        <v>osnovne strukovne studije</v>
      </c>
      <c r="F37" s="11"/>
      <c r="G37" s="11"/>
      <c r="H37" s="11"/>
      <c r="I37" s="11"/>
      <c r="J37" s="11"/>
      <c r="K37" s="11"/>
      <c r="L37" s="11"/>
      <c r="M37" s="13"/>
    </row>
    <row r="38" spans="1:13" ht="20.100000000000001" customHeight="1" x14ac:dyDescent="0.25">
      <c r="A38" s="7">
        <v>36</v>
      </c>
      <c r="B38" s="4" t="str">
        <f>LISTA_STUDENTI[[#This Row],[Broj indeksa]]</f>
        <v>2018/2037</v>
      </c>
      <c r="C38" s="4" t="str">
        <f>VLOOKUP(Septembar_2019[[#This Row],[Broj indeksa]],LISTA_STUDENTI[[Broj indeksa]:[tip studija]],2,FALSE)</f>
        <v>Jekić</v>
      </c>
      <c r="D38" s="4" t="str">
        <f>VLOOKUP(Septembar_2019[Broj indeksa],LISTA_STUDENTI[[Broj indeksa]:[tip studija]],3,FALSE)</f>
        <v>Uroš</v>
      </c>
      <c r="E38" s="4" t="str">
        <f>VLOOKUP(Septembar_2019[[#This Row],[Broj indeksa]],LISTA_STUDENTI[[Broj indeksa]:[tip studija]],4,FALSE)</f>
        <v>osnovne strukovne studije</v>
      </c>
      <c r="F38" s="11"/>
      <c r="G38" s="11"/>
      <c r="H38" s="11"/>
      <c r="I38" s="11"/>
      <c r="J38" s="11"/>
      <c r="K38" s="11"/>
      <c r="L38" s="11"/>
      <c r="M38" s="13"/>
    </row>
    <row r="39" spans="1:13" ht="20.100000000000001" customHeight="1" x14ac:dyDescent="0.25">
      <c r="A39" s="7">
        <v>37</v>
      </c>
      <c r="B39" s="4" t="str">
        <f>LISTA_STUDENTI[[#This Row],[Broj indeksa]]</f>
        <v>2018/2017</v>
      </c>
      <c r="C39" s="4" t="str">
        <f>VLOOKUP(Septembar_2019[[#This Row],[Broj indeksa]],LISTA_STUDENTI[[Broj indeksa]:[tip studija]],2,FALSE)</f>
        <v>Jovićević</v>
      </c>
      <c r="D39" s="4" t="str">
        <f>VLOOKUP(Septembar_2019[Broj indeksa],LISTA_STUDENTI[[Broj indeksa]:[tip studija]],3,FALSE)</f>
        <v>Tara</v>
      </c>
      <c r="E39" s="4" t="str">
        <f>VLOOKUP(Septembar_2019[[#This Row],[Broj indeksa]],LISTA_STUDENTI[[Broj indeksa]:[tip studija]],4,FALSE)</f>
        <v>osnovne strukovne studije</v>
      </c>
      <c r="F39" s="11"/>
      <c r="G39" s="11"/>
      <c r="H39" s="11"/>
      <c r="I39" s="11"/>
      <c r="J39" s="11"/>
      <c r="K39" s="11"/>
      <c r="L39" s="11"/>
      <c r="M39" s="13"/>
    </row>
    <row r="40" spans="1:13" ht="20.100000000000001" customHeight="1" x14ac:dyDescent="0.25">
      <c r="A40" s="7">
        <v>38</v>
      </c>
      <c r="B40" s="4" t="str">
        <f>LISTA_STUDENTI[[#This Row],[Broj indeksa]]</f>
        <v>2018/2019</v>
      </c>
      <c r="C40" s="4" t="str">
        <f>VLOOKUP(Septembar_2019[[#This Row],[Broj indeksa]],LISTA_STUDENTI[[Broj indeksa]:[tip studija]],2,FALSE)</f>
        <v>Jovičić</v>
      </c>
      <c r="D40" s="4" t="str">
        <f>VLOOKUP(Septembar_2019[Broj indeksa],LISTA_STUDENTI[[Broj indeksa]:[tip studija]],3,FALSE)</f>
        <v>Marko</v>
      </c>
      <c r="E40" s="4" t="str">
        <f>VLOOKUP(Septembar_2019[[#This Row],[Broj indeksa]],LISTA_STUDENTI[[Broj indeksa]:[tip studija]],4,FALSE)</f>
        <v>osnovne strukovne studije</v>
      </c>
      <c r="F40" s="11"/>
      <c r="G40" s="11"/>
      <c r="H40" s="11"/>
      <c r="I40" s="11"/>
      <c r="J40" s="11"/>
      <c r="K40" s="11"/>
      <c r="L40" s="11"/>
      <c r="M40" s="13"/>
    </row>
    <row r="41" spans="1:13" ht="20.100000000000001" customHeight="1" x14ac:dyDescent="0.25">
      <c r="A41" s="7">
        <v>39</v>
      </c>
      <c r="B41" s="4" t="str">
        <f>LISTA_STUDENTI[[#This Row],[Broj indeksa]]</f>
        <v>2015/2526</v>
      </c>
      <c r="C41" s="4" t="str">
        <f>VLOOKUP(Septembar_2019[[#This Row],[Broj indeksa]],LISTA_STUDENTI[[Broj indeksa]:[tip studija]],2,FALSE)</f>
        <v>Jokić</v>
      </c>
      <c r="D41" s="4" t="str">
        <f>VLOOKUP(Septembar_2019[Broj indeksa],LISTA_STUDENTI[[Broj indeksa]:[tip studija]],3,FALSE)</f>
        <v>Nemanja</v>
      </c>
      <c r="E41" s="4" t="str">
        <f>VLOOKUP(Septembar_2019[[#This Row],[Broj indeksa]],LISTA_STUDENTI[[Broj indeksa]:[tip studija]],4,FALSE)</f>
        <v>osnovne strukovne studije</v>
      </c>
      <c r="F41" s="11"/>
      <c r="G41" s="11"/>
      <c r="H41" s="11"/>
      <c r="I41" s="11"/>
      <c r="J41" s="11"/>
      <c r="K41" s="11"/>
      <c r="L41" s="11"/>
      <c r="M41" s="13"/>
    </row>
    <row r="42" spans="1:13" ht="20.100000000000001" customHeight="1" x14ac:dyDescent="0.25">
      <c r="A42" s="7">
        <v>40</v>
      </c>
      <c r="B42" s="4" t="str">
        <f>LISTA_STUDENTI[[#This Row],[Broj indeksa]]</f>
        <v>2018/2011</v>
      </c>
      <c r="C42" s="4" t="str">
        <f>VLOOKUP(Septembar_2019[[#This Row],[Broj indeksa]],LISTA_STUDENTI[[Broj indeksa]:[tip studija]],2,FALSE)</f>
        <v>Kaitović</v>
      </c>
      <c r="D42" s="4" t="str">
        <f>VLOOKUP(Septembar_2019[Broj indeksa],LISTA_STUDENTI[[Broj indeksa]:[tip studija]],3,FALSE)</f>
        <v>Tamara</v>
      </c>
      <c r="E42" s="4" t="str">
        <f>VLOOKUP(Septembar_2019[[#This Row],[Broj indeksa]],LISTA_STUDENTI[[Broj indeksa]:[tip studija]],4,FALSE)</f>
        <v>osnovne strukovne studije</v>
      </c>
      <c r="F42" s="11"/>
      <c r="G42" s="11"/>
      <c r="H42" s="11"/>
      <c r="I42" s="11"/>
      <c r="J42" s="11"/>
      <c r="K42" s="11"/>
      <c r="L42" s="11"/>
      <c r="M42" s="13"/>
    </row>
    <row r="43" spans="1:13" ht="20.100000000000001" customHeight="1" x14ac:dyDescent="0.25">
      <c r="A43" s="7">
        <v>41</v>
      </c>
      <c r="B43" s="4" t="str">
        <f>LISTA_STUDENTI[[#This Row],[Broj indeksa]]</f>
        <v>2018/2050</v>
      </c>
      <c r="C43" s="4" t="str">
        <f>VLOOKUP(Septembar_2019[[#This Row],[Broj indeksa]],LISTA_STUDENTI[[Broj indeksa]:[tip studija]],2,FALSE)</f>
        <v>Knežević</v>
      </c>
      <c r="D43" s="4" t="str">
        <f>VLOOKUP(Septembar_2019[Broj indeksa],LISTA_STUDENTI[[Broj indeksa]:[tip studija]],3,FALSE)</f>
        <v>Stefan</v>
      </c>
      <c r="E43" s="4" t="str">
        <f>VLOOKUP(Septembar_2019[[#This Row],[Broj indeksa]],LISTA_STUDENTI[[Broj indeksa]:[tip studija]],4,FALSE)</f>
        <v>osnovne strukovne studije</v>
      </c>
      <c r="F43" s="11"/>
      <c r="G43" s="11"/>
      <c r="H43" s="11"/>
      <c r="I43" s="11"/>
      <c r="J43" s="11"/>
      <c r="K43" s="11"/>
      <c r="L43" s="11"/>
      <c r="M43" s="13"/>
    </row>
    <row r="44" spans="1:13" ht="20.100000000000001" customHeight="1" x14ac:dyDescent="0.25">
      <c r="A44" s="7">
        <v>42</v>
      </c>
      <c r="B44" s="4" t="str">
        <f>LISTA_STUDENTI[[#This Row],[Broj indeksa]]</f>
        <v>2018/2064</v>
      </c>
      <c r="C44" s="4" t="str">
        <f>VLOOKUP(Septembar_2019[[#This Row],[Broj indeksa]],LISTA_STUDENTI[[Broj indeksa]:[tip studija]],2,FALSE)</f>
        <v>Kovačević</v>
      </c>
      <c r="D44" s="4" t="str">
        <f>VLOOKUP(Septembar_2019[Broj indeksa],LISTA_STUDENTI[[Broj indeksa]:[tip studija]],3,FALSE)</f>
        <v>Danilo</v>
      </c>
      <c r="E44" s="4" t="str">
        <f>VLOOKUP(Septembar_2019[[#This Row],[Broj indeksa]],LISTA_STUDENTI[[Broj indeksa]:[tip studija]],4,FALSE)</f>
        <v>osnovne strukovne studije</v>
      </c>
      <c r="F44" s="11"/>
      <c r="G44" s="11"/>
      <c r="H44" s="11"/>
      <c r="I44" s="11"/>
      <c r="J44" s="11"/>
      <c r="K44" s="11"/>
      <c r="L44" s="11"/>
      <c r="M44" s="13"/>
    </row>
    <row r="45" spans="1:13" ht="20.100000000000001" customHeight="1" x14ac:dyDescent="0.25">
      <c r="A45" s="7">
        <v>43</v>
      </c>
      <c r="B45" s="4" t="str">
        <f>LISTA_STUDENTI[[#This Row],[Broj indeksa]]</f>
        <v>2018/2009</v>
      </c>
      <c r="C45" s="4" t="str">
        <f>VLOOKUP(Septembar_2019[[#This Row],[Broj indeksa]],LISTA_STUDENTI[[Broj indeksa]:[tip studija]],2,FALSE)</f>
        <v>Kostić</v>
      </c>
      <c r="D45" s="4" t="str">
        <f>VLOOKUP(Septembar_2019[Broj indeksa],LISTA_STUDENTI[[Broj indeksa]:[tip studija]],3,FALSE)</f>
        <v>Dušan</v>
      </c>
      <c r="E45" s="4" t="str">
        <f>VLOOKUP(Septembar_2019[[#This Row],[Broj indeksa]],LISTA_STUDENTI[[Broj indeksa]:[tip studija]],4,FALSE)</f>
        <v>osnovne strukovne studije</v>
      </c>
      <c r="F45" s="11"/>
      <c r="G45" s="11"/>
      <c r="H45" s="11"/>
      <c r="I45" s="11"/>
      <c r="J45" s="11"/>
      <c r="K45" s="11"/>
      <c r="L45" s="11"/>
      <c r="M45" s="13"/>
    </row>
    <row r="46" spans="1:13" ht="20.100000000000001" customHeight="1" x14ac:dyDescent="0.25">
      <c r="A46" s="7">
        <v>44</v>
      </c>
      <c r="B46" s="4" t="str">
        <f>LISTA_STUDENTI[[#This Row],[Broj indeksa]]</f>
        <v>2018/2044</v>
      </c>
      <c r="C46" s="4" t="str">
        <f>VLOOKUP(Septembar_2019[[#This Row],[Broj indeksa]],LISTA_STUDENTI[[Broj indeksa]:[tip studija]],2,FALSE)</f>
        <v>Kuburović</v>
      </c>
      <c r="D46" s="4" t="str">
        <f>VLOOKUP(Septembar_2019[Broj indeksa],LISTA_STUDENTI[[Broj indeksa]:[tip studija]],3,FALSE)</f>
        <v>Andreja</v>
      </c>
      <c r="E46" s="4" t="str">
        <f>VLOOKUP(Septembar_2019[[#This Row],[Broj indeksa]],LISTA_STUDENTI[[Broj indeksa]:[tip studija]],4,FALSE)</f>
        <v>osnovne strukovne studije</v>
      </c>
      <c r="F46" s="11"/>
      <c r="G46" s="11"/>
      <c r="H46" s="11"/>
      <c r="I46" s="11"/>
      <c r="J46" s="11"/>
      <c r="K46" s="11"/>
      <c r="L46" s="11"/>
      <c r="M46" s="13"/>
    </row>
    <row r="47" spans="1:13" ht="20.100000000000001" customHeight="1" x14ac:dyDescent="0.25">
      <c r="A47" s="7">
        <v>45</v>
      </c>
      <c r="B47" s="4" t="str">
        <f>LISTA_STUDENTI[[#This Row],[Broj indeksa]]</f>
        <v>2018/2052</v>
      </c>
      <c r="C47" s="4" t="str">
        <f>VLOOKUP(Septembar_2019[[#This Row],[Broj indeksa]],LISTA_STUDENTI[[Broj indeksa]:[tip studija]],2,FALSE)</f>
        <v>Kučinar</v>
      </c>
      <c r="D47" s="4" t="str">
        <f>VLOOKUP(Septembar_2019[Broj indeksa],LISTA_STUDENTI[[Broj indeksa]:[tip studija]],3,FALSE)</f>
        <v>Lazar</v>
      </c>
      <c r="E47" s="4" t="str">
        <f>VLOOKUP(Septembar_2019[[#This Row],[Broj indeksa]],LISTA_STUDENTI[[Broj indeksa]:[tip studija]],4,FALSE)</f>
        <v>osnovne strukovne studije</v>
      </c>
      <c r="F47" s="11"/>
      <c r="G47" s="11"/>
      <c r="H47" s="11"/>
      <c r="I47" s="11"/>
      <c r="J47" s="11"/>
      <c r="K47" s="11"/>
      <c r="L47" s="11"/>
      <c r="M47" s="13"/>
    </row>
    <row r="48" spans="1:13" ht="20.100000000000001" customHeight="1" x14ac:dyDescent="0.25">
      <c r="A48" s="7">
        <v>46</v>
      </c>
      <c r="B48" s="4" t="str">
        <f>LISTA_STUDENTI[[#This Row],[Broj indeksa]]</f>
        <v>2018/2042</v>
      </c>
      <c r="C48" s="4" t="str">
        <f>VLOOKUP(Septembar_2019[[#This Row],[Broj indeksa]],LISTA_STUDENTI[[Broj indeksa]:[tip studija]],2,FALSE)</f>
        <v>Lončar</v>
      </c>
      <c r="D48" s="4" t="str">
        <f>VLOOKUP(Septembar_2019[Broj indeksa],LISTA_STUDENTI[[Broj indeksa]:[tip studija]],3,FALSE)</f>
        <v>Luka</v>
      </c>
      <c r="E48" s="4" t="str">
        <f>VLOOKUP(Septembar_2019[[#This Row],[Broj indeksa]],LISTA_STUDENTI[[Broj indeksa]:[tip studija]],4,FALSE)</f>
        <v>osnovne strukovne studije</v>
      </c>
      <c r="F48" s="11"/>
      <c r="G48" s="11"/>
      <c r="H48" s="11"/>
      <c r="I48" s="11"/>
      <c r="J48" s="11"/>
      <c r="K48" s="11"/>
      <c r="L48" s="11"/>
      <c r="M48" s="13"/>
    </row>
    <row r="49" spans="1:13" ht="20.100000000000001" customHeight="1" x14ac:dyDescent="0.25">
      <c r="A49" s="7">
        <v>47</v>
      </c>
      <c r="B49" s="4" t="str">
        <f>LISTA_STUDENTI[[#This Row],[Broj indeksa]]</f>
        <v>2017/2033</v>
      </c>
      <c r="C49" s="4" t="str">
        <f>VLOOKUP(Septembar_2019[[#This Row],[Broj indeksa]],LISTA_STUDENTI[[Broj indeksa]:[tip studija]],2,FALSE)</f>
        <v>Majstorović</v>
      </c>
      <c r="D49" s="4" t="str">
        <f>VLOOKUP(Septembar_2019[Broj indeksa],LISTA_STUDENTI[[Broj indeksa]:[tip studija]],3,FALSE)</f>
        <v>Miloš</v>
      </c>
      <c r="E49" s="4" t="str">
        <f>VLOOKUP(Septembar_2019[[#This Row],[Broj indeksa]],LISTA_STUDENTI[[Broj indeksa]:[tip studija]],4,FALSE)</f>
        <v>osnovne strukovne studije</v>
      </c>
      <c r="F49" s="11"/>
      <c r="G49" s="11"/>
      <c r="H49" s="11"/>
      <c r="I49" s="11"/>
      <c r="J49" s="11"/>
      <c r="K49" s="11"/>
      <c r="L49" s="11"/>
      <c r="M49" s="13"/>
    </row>
    <row r="50" spans="1:13" ht="20.100000000000001" customHeight="1" x14ac:dyDescent="0.25">
      <c r="A50" s="7">
        <v>48</v>
      </c>
      <c r="B50" s="4" t="str">
        <f>LISTA_STUDENTI[[#This Row],[Broj indeksa]]</f>
        <v>2018/2054</v>
      </c>
      <c r="C50" s="4" t="str">
        <f>VLOOKUP(Septembar_2019[[#This Row],[Broj indeksa]],LISTA_STUDENTI[[Broj indeksa]:[tip studija]],2,FALSE)</f>
        <v>Maksimović</v>
      </c>
      <c r="D50" s="4" t="str">
        <f>VLOOKUP(Septembar_2019[Broj indeksa],LISTA_STUDENTI[[Broj indeksa]:[tip studija]],3,FALSE)</f>
        <v>Andrea</v>
      </c>
      <c r="E50" s="4" t="str">
        <f>VLOOKUP(Septembar_2019[[#This Row],[Broj indeksa]],LISTA_STUDENTI[[Broj indeksa]:[tip studija]],4,FALSE)</f>
        <v>osnovne strukovne studije</v>
      </c>
      <c r="F50" s="11"/>
      <c r="G50" s="11"/>
      <c r="H50" s="11"/>
      <c r="I50" s="11"/>
      <c r="J50" s="11"/>
      <c r="K50" s="11"/>
      <c r="L50" s="11"/>
      <c r="M50" s="13"/>
    </row>
    <row r="51" spans="1:13" ht="20.100000000000001" customHeight="1" x14ac:dyDescent="0.25">
      <c r="A51" s="7">
        <v>49</v>
      </c>
      <c r="B51" s="4" t="str">
        <f>LISTA_STUDENTI[[#This Row],[Broj indeksa]]</f>
        <v>2018/2056</v>
      </c>
      <c r="C51" s="4" t="str">
        <f>VLOOKUP(Septembar_2019[[#This Row],[Broj indeksa]],LISTA_STUDENTI[[Broj indeksa]:[tip studija]],2,FALSE)</f>
        <v>Mandić</v>
      </c>
      <c r="D51" s="4" t="str">
        <f>VLOOKUP(Septembar_2019[Broj indeksa],LISTA_STUDENTI[[Broj indeksa]:[tip studija]],3,FALSE)</f>
        <v>Marija</v>
      </c>
      <c r="E51" s="4" t="str">
        <f>VLOOKUP(Septembar_2019[[#This Row],[Broj indeksa]],LISTA_STUDENTI[[Broj indeksa]:[tip studija]],4,FALSE)</f>
        <v>osnovne strukovne studije</v>
      </c>
      <c r="F51" s="11"/>
      <c r="G51" s="11"/>
      <c r="H51" s="11"/>
      <c r="I51" s="11"/>
      <c r="J51" s="11"/>
      <c r="K51" s="11"/>
      <c r="L51" s="11"/>
      <c r="M51" s="13"/>
    </row>
    <row r="52" spans="1:13" ht="20.100000000000001" customHeight="1" x14ac:dyDescent="0.25">
      <c r="A52" s="7">
        <v>50</v>
      </c>
      <c r="B52" s="4" t="str">
        <f>LISTA_STUDENTI[[#This Row],[Broj indeksa]]</f>
        <v>2018/2066</v>
      </c>
      <c r="C52" s="4" t="str">
        <f>VLOOKUP(Septembar_2019[[#This Row],[Broj indeksa]],LISTA_STUDENTI[[Broj indeksa]:[tip studija]],2,FALSE)</f>
        <v>Marković</v>
      </c>
      <c r="D52" s="4" t="str">
        <f>VLOOKUP(Septembar_2019[Broj indeksa],LISTA_STUDENTI[[Broj indeksa]:[tip studija]],3,FALSE)</f>
        <v>Katarina</v>
      </c>
      <c r="E52" s="4" t="str">
        <f>VLOOKUP(Septembar_2019[[#This Row],[Broj indeksa]],LISTA_STUDENTI[[Broj indeksa]:[tip studija]],4,FALSE)</f>
        <v>osnovne strukovne studije</v>
      </c>
      <c r="F52" s="11"/>
      <c r="G52" s="11"/>
      <c r="H52" s="11"/>
      <c r="I52" s="11"/>
      <c r="J52" s="11"/>
      <c r="K52" s="11"/>
      <c r="L52" s="11"/>
      <c r="M52" s="13"/>
    </row>
    <row r="53" spans="1:13" ht="20.100000000000001" customHeight="1" x14ac:dyDescent="0.25">
      <c r="A53" s="7">
        <v>51</v>
      </c>
      <c r="B53" s="4" t="str">
        <f>LISTA_STUDENTI[[#This Row],[Broj indeksa]]</f>
        <v>2018/2048</v>
      </c>
      <c r="C53" s="4" t="str">
        <f>VLOOKUP(Septembar_2019[[#This Row],[Broj indeksa]],LISTA_STUDENTI[[Broj indeksa]:[tip studija]],2,FALSE)</f>
        <v>Maćešić</v>
      </c>
      <c r="D53" s="4" t="str">
        <f>VLOOKUP(Septembar_2019[Broj indeksa],LISTA_STUDENTI[[Broj indeksa]:[tip studija]],3,FALSE)</f>
        <v>Srđan</v>
      </c>
      <c r="E53" s="4" t="str">
        <f>VLOOKUP(Septembar_2019[[#This Row],[Broj indeksa]],LISTA_STUDENTI[[Broj indeksa]:[tip studija]],4,FALSE)</f>
        <v>osnovne strukovne studije</v>
      </c>
      <c r="F53" s="11"/>
      <c r="G53" s="11"/>
      <c r="H53" s="11"/>
      <c r="I53" s="11"/>
      <c r="J53" s="11"/>
      <c r="K53" s="11"/>
      <c r="L53" s="11"/>
      <c r="M53" s="13"/>
    </row>
    <row r="54" spans="1:13" ht="20.100000000000001" customHeight="1" x14ac:dyDescent="0.25">
      <c r="A54" s="7">
        <v>52</v>
      </c>
      <c r="B54" s="4" t="str">
        <f>LISTA_STUDENTI[[#This Row],[Broj indeksa]]</f>
        <v>2018/2004</v>
      </c>
      <c r="C54" s="4" t="str">
        <f>VLOOKUP(Septembar_2019[[#This Row],[Broj indeksa]],LISTA_STUDENTI[[Broj indeksa]:[tip studija]],2,FALSE)</f>
        <v>Mijatović</v>
      </c>
      <c r="D54" s="4" t="str">
        <f>VLOOKUP(Septembar_2019[Broj indeksa],LISTA_STUDENTI[[Broj indeksa]:[tip studija]],3,FALSE)</f>
        <v>Bojan</v>
      </c>
      <c r="E54" s="4" t="str">
        <f>VLOOKUP(Septembar_2019[[#This Row],[Broj indeksa]],LISTA_STUDENTI[[Broj indeksa]:[tip studija]],4,FALSE)</f>
        <v>osnovne strukovne studije</v>
      </c>
      <c r="F54" s="11"/>
      <c r="G54" s="11"/>
      <c r="H54" s="11"/>
      <c r="I54" s="11"/>
      <c r="J54" s="11"/>
      <c r="K54" s="11"/>
      <c r="L54" s="11"/>
      <c r="M54" s="13"/>
    </row>
    <row r="55" spans="1:13" ht="20.100000000000001" customHeight="1" x14ac:dyDescent="0.25">
      <c r="A55" s="7">
        <v>53</v>
      </c>
      <c r="B55" s="4" t="str">
        <f>LISTA_STUDENTI[[#This Row],[Broj indeksa]]</f>
        <v>2018/2062</v>
      </c>
      <c r="C55" s="4" t="str">
        <f>VLOOKUP(Septembar_2019[[#This Row],[Broj indeksa]],LISTA_STUDENTI[[Broj indeksa]:[tip studija]],2,FALSE)</f>
        <v>Milivojević</v>
      </c>
      <c r="D55" s="4" t="str">
        <f>VLOOKUP(Septembar_2019[Broj indeksa],LISTA_STUDENTI[[Broj indeksa]:[tip studija]],3,FALSE)</f>
        <v>Petar</v>
      </c>
      <c r="E55" s="4" t="str">
        <f>VLOOKUP(Septembar_2019[[#This Row],[Broj indeksa]],LISTA_STUDENTI[[Broj indeksa]:[tip studija]],4,FALSE)</f>
        <v>osnovne strukovne studije</v>
      </c>
      <c r="F55" s="11"/>
      <c r="G55" s="11"/>
      <c r="H55" s="11"/>
      <c r="I55" s="11"/>
      <c r="J55" s="11"/>
      <c r="K55" s="11"/>
      <c r="L55" s="11"/>
      <c r="M55" s="13"/>
    </row>
    <row r="56" spans="1:13" ht="20.100000000000001" customHeight="1" x14ac:dyDescent="0.25">
      <c r="A56" s="7">
        <v>54</v>
      </c>
      <c r="B56" s="4" t="str">
        <f>LISTA_STUDENTI[[#This Row],[Broj indeksa]]</f>
        <v>2018/2512</v>
      </c>
      <c r="C56" s="4" t="str">
        <f>VLOOKUP(Septembar_2019[[#This Row],[Broj indeksa]],LISTA_STUDENTI[[Broj indeksa]:[tip studija]],2,FALSE)</f>
        <v>Milošević</v>
      </c>
      <c r="D56" s="4" t="str">
        <f>VLOOKUP(Septembar_2019[Broj indeksa],LISTA_STUDENTI[[Broj indeksa]:[tip studija]],3,FALSE)</f>
        <v>Irena</v>
      </c>
      <c r="E56" s="4" t="str">
        <f>VLOOKUP(Septembar_2019[[#This Row],[Broj indeksa]],LISTA_STUDENTI[[Broj indeksa]:[tip studija]],4,FALSE)</f>
        <v>osnovne strukovne studije</v>
      </c>
      <c r="F56" s="11"/>
      <c r="G56" s="11"/>
      <c r="H56" s="11"/>
      <c r="I56" s="11"/>
      <c r="J56" s="11"/>
      <c r="K56" s="11"/>
      <c r="L56" s="11"/>
      <c r="M56" s="13"/>
    </row>
    <row r="57" spans="1:13" ht="20.100000000000001" customHeight="1" x14ac:dyDescent="0.25">
      <c r="A57" s="7">
        <v>55</v>
      </c>
      <c r="B57" s="4" t="str">
        <f>LISTA_STUDENTI[[#This Row],[Broj indeksa]]</f>
        <v>2018/2034</v>
      </c>
      <c r="C57" s="4" t="str">
        <f>VLOOKUP(Septembar_2019[[#This Row],[Broj indeksa]],LISTA_STUDENTI[[Broj indeksa]:[tip studija]],2,FALSE)</f>
        <v>Milošević</v>
      </c>
      <c r="D57" s="4" t="str">
        <f>VLOOKUP(Septembar_2019[Broj indeksa],LISTA_STUDENTI[[Broj indeksa]:[tip studija]],3,FALSE)</f>
        <v>Strahinja</v>
      </c>
      <c r="E57" s="4" t="str">
        <f>VLOOKUP(Septembar_2019[[#This Row],[Broj indeksa]],LISTA_STUDENTI[[Broj indeksa]:[tip studija]],4,FALSE)</f>
        <v>osnovne strukovne studije</v>
      </c>
      <c r="F57" s="11"/>
      <c r="G57" s="11"/>
      <c r="H57" s="11"/>
      <c r="I57" s="11"/>
      <c r="J57" s="11"/>
      <c r="K57" s="11"/>
      <c r="L57" s="11"/>
      <c r="M57" s="13"/>
    </row>
    <row r="58" spans="1:13" ht="20.100000000000001" customHeight="1" x14ac:dyDescent="0.25">
      <c r="A58" s="7">
        <v>56</v>
      </c>
      <c r="B58" s="4" t="str">
        <f>LISTA_STUDENTI[[#This Row],[Broj indeksa]]</f>
        <v>2018/2068</v>
      </c>
      <c r="C58" s="4" t="str">
        <f>VLOOKUP(Septembar_2019[[#This Row],[Broj indeksa]],LISTA_STUDENTI[[Broj indeksa]:[tip studija]],2,FALSE)</f>
        <v>Milošević</v>
      </c>
      <c r="D58" s="4" t="str">
        <f>VLOOKUP(Septembar_2019[Broj indeksa],LISTA_STUDENTI[[Broj indeksa]:[tip studija]],3,FALSE)</f>
        <v>Miloš</v>
      </c>
      <c r="E58" s="4" t="str">
        <f>VLOOKUP(Septembar_2019[[#This Row],[Broj indeksa]],LISTA_STUDENTI[[Broj indeksa]:[tip studija]],4,FALSE)</f>
        <v>osnovne strukovne studije</v>
      </c>
      <c r="F58" s="11"/>
      <c r="G58" s="11"/>
      <c r="H58" s="11"/>
      <c r="I58" s="11"/>
      <c r="J58" s="11"/>
      <c r="K58" s="11"/>
      <c r="L58" s="11"/>
      <c r="M58" s="13"/>
    </row>
    <row r="59" spans="1:13" ht="20.100000000000001" customHeight="1" x14ac:dyDescent="0.25">
      <c r="A59" s="7">
        <v>57</v>
      </c>
      <c r="B59" s="4" t="str">
        <f>LISTA_STUDENTI[[#This Row],[Broj indeksa]]</f>
        <v>2018/2505</v>
      </c>
      <c r="C59" s="4" t="str">
        <f>VLOOKUP(Septembar_2019[[#This Row],[Broj indeksa]],LISTA_STUDENTI[[Broj indeksa]:[tip studija]],2,FALSE)</f>
        <v>Mitrović</v>
      </c>
      <c r="D59" s="4" t="str">
        <f>VLOOKUP(Septembar_2019[Broj indeksa],LISTA_STUDENTI[[Broj indeksa]:[tip studija]],3,FALSE)</f>
        <v>Dragan</v>
      </c>
      <c r="E59" s="4" t="str">
        <f>VLOOKUP(Septembar_2019[[#This Row],[Broj indeksa]],LISTA_STUDENTI[[Broj indeksa]:[tip studija]],4,FALSE)</f>
        <v>osnovne strukovne studije</v>
      </c>
      <c r="F59" s="11"/>
      <c r="G59" s="11"/>
      <c r="H59" s="11"/>
      <c r="I59" s="11"/>
      <c r="J59" s="11"/>
      <c r="K59" s="11"/>
      <c r="L59" s="11"/>
      <c r="M59" s="13"/>
    </row>
    <row r="60" spans="1:13" ht="20.100000000000001" customHeight="1" x14ac:dyDescent="0.25">
      <c r="A60" s="7">
        <v>58</v>
      </c>
      <c r="B60" s="4" t="str">
        <f>LISTA_STUDENTI[[#This Row],[Broj indeksa]]</f>
        <v>2018/2046</v>
      </c>
      <c r="C60" s="4" t="str">
        <f>VLOOKUP(Septembar_2019[[#This Row],[Broj indeksa]],LISTA_STUDENTI[[Broj indeksa]:[tip studija]],2,FALSE)</f>
        <v>Mlađenović</v>
      </c>
      <c r="D60" s="4" t="str">
        <f>VLOOKUP(Septembar_2019[Broj indeksa],LISTA_STUDENTI[[Broj indeksa]:[tip studija]],3,FALSE)</f>
        <v>Natalija</v>
      </c>
      <c r="E60" s="4" t="str">
        <f>VLOOKUP(Septembar_2019[[#This Row],[Broj indeksa]],LISTA_STUDENTI[[Broj indeksa]:[tip studija]],4,FALSE)</f>
        <v>osnovne strukovne studije</v>
      </c>
      <c r="F60" s="11"/>
      <c r="G60" s="11"/>
      <c r="H60" s="11"/>
      <c r="I60" s="11"/>
      <c r="J60" s="11"/>
      <c r="K60" s="11"/>
      <c r="L60" s="11"/>
      <c r="M60" s="13"/>
    </row>
    <row r="61" spans="1:13" ht="20.100000000000001" customHeight="1" x14ac:dyDescent="0.25">
      <c r="A61" s="7">
        <v>59</v>
      </c>
      <c r="B61" s="4" t="str">
        <f>LISTA_STUDENTI[[#This Row],[Broj indeksa]]</f>
        <v>2017/2042</v>
      </c>
      <c r="C61" s="4" t="str">
        <f>VLOOKUP(Septembar_2019[[#This Row],[Broj indeksa]],LISTA_STUDENTI[[Broj indeksa]:[tip studija]],2,FALSE)</f>
        <v>Nešovanović</v>
      </c>
      <c r="D61" s="4" t="str">
        <f>VLOOKUP(Septembar_2019[Broj indeksa],LISTA_STUDENTI[[Broj indeksa]:[tip studija]],3,FALSE)</f>
        <v>Đorđe</v>
      </c>
      <c r="E61" s="4" t="str">
        <f>VLOOKUP(Septembar_2019[[#This Row],[Broj indeksa]],LISTA_STUDENTI[[Broj indeksa]:[tip studija]],4,FALSE)</f>
        <v>osnovne strukovne studije</v>
      </c>
      <c r="F61" s="11"/>
      <c r="G61" s="11"/>
      <c r="H61" s="11"/>
      <c r="I61" s="11"/>
      <c r="J61" s="11"/>
      <c r="K61" s="11"/>
      <c r="L61" s="11"/>
      <c r="M61" s="13"/>
    </row>
    <row r="62" spans="1:13" ht="20.100000000000001" customHeight="1" x14ac:dyDescent="0.25">
      <c r="A62" s="7">
        <v>60</v>
      </c>
      <c r="B62" s="4" t="str">
        <f>LISTA_STUDENTI[[#This Row],[Broj indeksa]]</f>
        <v>2018/2016</v>
      </c>
      <c r="C62" s="4" t="str">
        <f>VLOOKUP(Septembar_2019[[#This Row],[Broj indeksa]],LISTA_STUDENTI[[Broj indeksa]:[tip studija]],2,FALSE)</f>
        <v>Nikolovski</v>
      </c>
      <c r="D62" s="4" t="str">
        <f>VLOOKUP(Septembar_2019[Broj indeksa],LISTA_STUDENTI[[Broj indeksa]:[tip studija]],3,FALSE)</f>
        <v>Ilija</v>
      </c>
      <c r="E62" s="4" t="str">
        <f>VLOOKUP(Septembar_2019[[#This Row],[Broj indeksa]],LISTA_STUDENTI[[Broj indeksa]:[tip studija]],4,FALSE)</f>
        <v>osnovne strukovne studije</v>
      </c>
      <c r="F62" s="11"/>
      <c r="G62" s="11"/>
      <c r="H62" s="11"/>
      <c r="I62" s="11"/>
      <c r="J62" s="11"/>
      <c r="K62" s="11"/>
      <c r="L62" s="11"/>
      <c r="M62" s="13"/>
    </row>
    <row r="63" spans="1:13" ht="20.100000000000001" customHeight="1" x14ac:dyDescent="0.25">
      <c r="A63" s="7">
        <v>61</v>
      </c>
      <c r="B63" s="4" t="str">
        <f>LISTA_STUDENTI[[#This Row],[Broj indeksa]]</f>
        <v>2018/2501</v>
      </c>
      <c r="C63" s="4" t="str">
        <f>VLOOKUP(Septembar_2019[[#This Row],[Broj indeksa]],LISTA_STUDENTI[[Broj indeksa]:[tip studija]],2,FALSE)</f>
        <v>Novaković</v>
      </c>
      <c r="D63" s="4" t="str">
        <f>VLOOKUP(Septembar_2019[Broj indeksa],LISTA_STUDENTI[[Broj indeksa]:[tip studija]],3,FALSE)</f>
        <v>Milena</v>
      </c>
      <c r="E63" s="4" t="str">
        <f>VLOOKUP(Septembar_2019[[#This Row],[Broj indeksa]],LISTA_STUDENTI[[Broj indeksa]:[tip studija]],4,FALSE)</f>
        <v>osnovne strukovne studije</v>
      </c>
      <c r="F63" s="11"/>
      <c r="G63" s="11"/>
      <c r="H63" s="11"/>
      <c r="I63" s="11"/>
      <c r="J63" s="11"/>
      <c r="K63" s="11"/>
      <c r="L63" s="11"/>
      <c r="M63" s="13"/>
    </row>
    <row r="64" spans="1:13" ht="20.100000000000001" customHeight="1" x14ac:dyDescent="0.25">
      <c r="A64" s="7">
        <v>62</v>
      </c>
      <c r="B64" s="4" t="str">
        <f>LISTA_STUDENTI[[#This Row],[Broj indeksa]]</f>
        <v>2018/2028</v>
      </c>
      <c r="C64" s="4" t="str">
        <f>VLOOKUP(Septembar_2019[[#This Row],[Broj indeksa]],LISTA_STUDENTI[[Broj indeksa]:[tip studija]],2,FALSE)</f>
        <v>Obradović</v>
      </c>
      <c r="D64" s="4" t="str">
        <f>VLOOKUP(Septembar_2019[Broj indeksa],LISTA_STUDENTI[[Broj indeksa]:[tip studija]],3,FALSE)</f>
        <v>Marija</v>
      </c>
      <c r="E64" s="4" t="str">
        <f>VLOOKUP(Septembar_2019[[#This Row],[Broj indeksa]],LISTA_STUDENTI[[Broj indeksa]:[tip studija]],4,FALSE)</f>
        <v>osnovne strukovne studije</v>
      </c>
      <c r="F64" s="11"/>
      <c r="G64" s="11"/>
      <c r="H64" s="11"/>
      <c r="I64" s="11"/>
      <c r="J64" s="11"/>
      <c r="K64" s="11"/>
      <c r="L64" s="11"/>
      <c r="M64" s="13"/>
    </row>
    <row r="65" spans="1:13" ht="20.100000000000001" customHeight="1" x14ac:dyDescent="0.25">
      <c r="A65" s="7">
        <v>63</v>
      </c>
      <c r="B65" s="4" t="str">
        <f>LISTA_STUDENTI[[#This Row],[Broj indeksa]]</f>
        <v>2018/2503</v>
      </c>
      <c r="C65" s="4" t="str">
        <f>VLOOKUP(Septembar_2019[[#This Row],[Broj indeksa]],LISTA_STUDENTI[[Broj indeksa]:[tip studija]],2,FALSE)</f>
        <v>Ognjenović</v>
      </c>
      <c r="D65" s="4" t="str">
        <f>VLOOKUP(Septembar_2019[Broj indeksa],LISTA_STUDENTI[[Broj indeksa]:[tip studija]],3,FALSE)</f>
        <v>Katarina</v>
      </c>
      <c r="E65" s="4" t="str">
        <f>VLOOKUP(Septembar_2019[[#This Row],[Broj indeksa]],LISTA_STUDENTI[[Broj indeksa]:[tip studija]],4,FALSE)</f>
        <v>osnovne strukovne studije</v>
      </c>
      <c r="F65" s="11"/>
      <c r="G65" s="11"/>
      <c r="H65" s="11"/>
      <c r="I65" s="11"/>
      <c r="J65" s="11"/>
      <c r="K65" s="11"/>
      <c r="L65" s="11"/>
      <c r="M65" s="13"/>
    </row>
    <row r="66" spans="1:13" ht="20.100000000000001" customHeight="1" x14ac:dyDescent="0.25">
      <c r="A66" s="7">
        <v>64</v>
      </c>
      <c r="B66" s="4" t="str">
        <f>LISTA_STUDENTI[[#This Row],[Broj indeksa]]</f>
        <v>2018/2069</v>
      </c>
      <c r="C66" s="4" t="str">
        <f>VLOOKUP(Septembar_2019[[#This Row],[Broj indeksa]],LISTA_STUDENTI[[Broj indeksa]:[tip studija]],2,FALSE)</f>
        <v>Ožegović</v>
      </c>
      <c r="D66" s="4" t="str">
        <f>VLOOKUP(Septembar_2019[Broj indeksa],LISTA_STUDENTI[[Broj indeksa]:[tip studija]],3,FALSE)</f>
        <v>Milorad</v>
      </c>
      <c r="E66" s="4" t="str">
        <f>VLOOKUP(Septembar_2019[[#This Row],[Broj indeksa]],LISTA_STUDENTI[[Broj indeksa]:[tip studija]],4,FALSE)</f>
        <v>osnovne strukovne studije</v>
      </c>
      <c r="F66" s="11"/>
      <c r="G66" s="11"/>
      <c r="H66" s="11"/>
      <c r="I66" s="11"/>
      <c r="J66" s="11"/>
      <c r="K66" s="11"/>
      <c r="L66" s="11"/>
      <c r="M66" s="13"/>
    </row>
    <row r="67" spans="1:13" ht="20.100000000000001" customHeight="1" x14ac:dyDescent="0.25">
      <c r="A67" s="7">
        <v>65</v>
      </c>
      <c r="B67" s="4" t="str">
        <f>LISTA_STUDENTI[[#This Row],[Broj indeksa]]</f>
        <v>2018/2032</v>
      </c>
      <c r="C67" s="4" t="str">
        <f>VLOOKUP(Septembar_2019[[#This Row],[Broj indeksa]],LISTA_STUDENTI[[Broj indeksa]:[tip studija]],2,FALSE)</f>
        <v>Otović</v>
      </c>
      <c r="D67" s="4" t="str">
        <f>VLOOKUP(Septembar_2019[Broj indeksa],LISTA_STUDENTI[[Broj indeksa]:[tip studija]],3,FALSE)</f>
        <v>David</v>
      </c>
      <c r="E67" s="4" t="str">
        <f>VLOOKUP(Septembar_2019[[#This Row],[Broj indeksa]],LISTA_STUDENTI[[Broj indeksa]:[tip studija]],4,FALSE)</f>
        <v>osnovne strukovne studije</v>
      </c>
      <c r="F67" s="11"/>
      <c r="G67" s="11"/>
      <c r="H67" s="11"/>
      <c r="I67" s="11"/>
      <c r="J67" s="11"/>
      <c r="K67" s="11"/>
      <c r="L67" s="11"/>
      <c r="M67" s="13"/>
    </row>
    <row r="68" spans="1:13" ht="20.100000000000001" customHeight="1" x14ac:dyDescent="0.25">
      <c r="A68" s="7">
        <v>66</v>
      </c>
      <c r="B68" s="4" t="str">
        <f>LISTA_STUDENTI[[#This Row],[Broj indeksa]]</f>
        <v>2018/2039</v>
      </c>
      <c r="C68" s="4" t="str">
        <f>VLOOKUP(Septembar_2019[[#This Row],[Broj indeksa]],LISTA_STUDENTI[[Broj indeksa]:[tip studija]],2,FALSE)</f>
        <v>Pantić</v>
      </c>
      <c r="D68" s="4" t="str">
        <f>VLOOKUP(Septembar_2019[Broj indeksa],LISTA_STUDENTI[[Broj indeksa]:[tip studija]],3,FALSE)</f>
        <v>Viktor</v>
      </c>
      <c r="E68" s="4" t="str">
        <f>VLOOKUP(Septembar_2019[[#This Row],[Broj indeksa]],LISTA_STUDENTI[[Broj indeksa]:[tip studija]],4,FALSE)</f>
        <v>osnovne strukovne studije</v>
      </c>
      <c r="F68" s="11"/>
      <c r="G68" s="11"/>
      <c r="H68" s="11"/>
      <c r="I68" s="11"/>
      <c r="J68" s="11"/>
      <c r="K68" s="11"/>
      <c r="L68" s="11"/>
      <c r="M68" s="13"/>
    </row>
    <row r="69" spans="1:13" ht="20.100000000000001" customHeight="1" x14ac:dyDescent="0.25">
      <c r="A69" s="7">
        <v>67</v>
      </c>
      <c r="B69" s="4" t="str">
        <f>LISTA_STUDENTI[[#This Row],[Broj indeksa]]</f>
        <v>2018/2023</v>
      </c>
      <c r="C69" s="4" t="str">
        <f>VLOOKUP(Septembar_2019[[#This Row],[Broj indeksa]],LISTA_STUDENTI[[Broj indeksa]:[tip studija]],2,FALSE)</f>
        <v>Petković</v>
      </c>
      <c r="D69" s="4" t="str">
        <f>VLOOKUP(Septembar_2019[Broj indeksa],LISTA_STUDENTI[[Broj indeksa]:[tip studija]],3,FALSE)</f>
        <v>Zoran</v>
      </c>
      <c r="E69" s="4" t="str">
        <f>VLOOKUP(Septembar_2019[[#This Row],[Broj indeksa]],LISTA_STUDENTI[[Broj indeksa]:[tip studija]],4,FALSE)</f>
        <v>osnovne strukovne studije</v>
      </c>
      <c r="F69" s="11"/>
      <c r="G69" s="11"/>
      <c r="H69" s="11"/>
      <c r="I69" s="11"/>
      <c r="J69" s="11"/>
      <c r="K69" s="11"/>
      <c r="L69" s="11"/>
      <c r="M69" s="13"/>
    </row>
    <row r="70" spans="1:13" ht="20.100000000000001" customHeight="1" x14ac:dyDescent="0.25">
      <c r="A70" s="7">
        <v>68</v>
      </c>
      <c r="B70" s="4" t="str">
        <f>LISTA_STUDENTI[[#This Row],[Broj indeksa]]</f>
        <v>2016/2514</v>
      </c>
      <c r="C70" s="4" t="str">
        <f>VLOOKUP(Septembar_2019[[#This Row],[Broj indeksa]],LISTA_STUDENTI[[Broj indeksa]:[tip studija]],2,FALSE)</f>
        <v>Petrović</v>
      </c>
      <c r="D70" s="4" t="str">
        <f>VLOOKUP(Septembar_2019[Broj indeksa],LISTA_STUDENTI[[Broj indeksa]:[tip studija]],3,FALSE)</f>
        <v>Aleksandra</v>
      </c>
      <c r="E70" s="4" t="str">
        <f>VLOOKUP(Septembar_2019[[#This Row],[Broj indeksa]],LISTA_STUDENTI[[Broj indeksa]:[tip studija]],4,FALSE)</f>
        <v>osnovne strukovne studije</v>
      </c>
      <c r="F70" s="11"/>
      <c r="G70" s="11"/>
      <c r="H70" s="11"/>
      <c r="I70" s="11"/>
      <c r="J70" s="11"/>
      <c r="K70" s="11"/>
      <c r="L70" s="11"/>
      <c r="M70" s="13"/>
    </row>
    <row r="71" spans="1:13" ht="20.100000000000001" customHeight="1" x14ac:dyDescent="0.25">
      <c r="A71" s="7">
        <v>69</v>
      </c>
      <c r="B71" s="4" t="str">
        <f>LISTA_STUDENTI[[#This Row],[Broj indeksa]]</f>
        <v>2018/2506</v>
      </c>
      <c r="C71" s="4" t="str">
        <f>VLOOKUP(Septembar_2019[[#This Row],[Broj indeksa]],LISTA_STUDENTI[[Broj indeksa]:[tip studija]],2,FALSE)</f>
        <v>Petrović</v>
      </c>
      <c r="D71" s="4" t="str">
        <f>VLOOKUP(Septembar_2019[Broj indeksa],LISTA_STUDENTI[[Broj indeksa]:[tip studija]],3,FALSE)</f>
        <v>Mirela</v>
      </c>
      <c r="E71" s="4" t="str">
        <f>VLOOKUP(Septembar_2019[[#This Row],[Broj indeksa]],LISTA_STUDENTI[[Broj indeksa]:[tip studija]],4,FALSE)</f>
        <v>osnovne strukovne studije</v>
      </c>
      <c r="F71" s="11"/>
      <c r="G71" s="11"/>
      <c r="H71" s="11"/>
      <c r="I71" s="11"/>
      <c r="J71" s="11"/>
      <c r="K71" s="11"/>
      <c r="L71" s="11"/>
      <c r="M71" s="13"/>
    </row>
    <row r="72" spans="1:13" ht="20.100000000000001" customHeight="1" x14ac:dyDescent="0.25">
      <c r="A72" s="7">
        <v>70</v>
      </c>
      <c r="B72" s="4" t="str">
        <f>LISTA_STUDENTI[[#This Row],[Broj indeksa]]</f>
        <v>2017/2034</v>
      </c>
      <c r="C72" s="4" t="str">
        <f>VLOOKUP(Septembar_2019[[#This Row],[Broj indeksa]],LISTA_STUDENTI[[Broj indeksa]:[tip studija]],2,FALSE)</f>
        <v>Petrović</v>
      </c>
      <c r="D72" s="4" t="str">
        <f>VLOOKUP(Septembar_2019[Broj indeksa],LISTA_STUDENTI[[Broj indeksa]:[tip studija]],3,FALSE)</f>
        <v>Jovan</v>
      </c>
      <c r="E72" s="4" t="str">
        <f>VLOOKUP(Septembar_2019[[#This Row],[Broj indeksa]],LISTA_STUDENTI[[Broj indeksa]:[tip studija]],4,FALSE)</f>
        <v>osnovne strukovne studije</v>
      </c>
      <c r="F72" s="11"/>
      <c r="G72" s="11"/>
      <c r="H72" s="11"/>
      <c r="I72" s="11"/>
      <c r="J72" s="11"/>
      <c r="K72" s="11"/>
      <c r="L72" s="11"/>
      <c r="M72" s="13"/>
    </row>
    <row r="73" spans="1:13" ht="20.100000000000001" customHeight="1" x14ac:dyDescent="0.25">
      <c r="A73" s="7">
        <v>71</v>
      </c>
      <c r="B73" s="4" t="str">
        <f>LISTA_STUDENTI[[#This Row],[Broj indeksa]]</f>
        <v>2018/2010</v>
      </c>
      <c r="C73" s="4" t="str">
        <f>VLOOKUP(Septembar_2019[[#This Row],[Broj indeksa]],LISTA_STUDENTI[[Broj indeksa]:[tip studija]],2,FALSE)</f>
        <v>Petrović</v>
      </c>
      <c r="D73" s="4" t="str">
        <f>VLOOKUP(Septembar_2019[Broj indeksa],LISTA_STUDENTI[[Broj indeksa]:[tip studija]],3,FALSE)</f>
        <v>Veljko</v>
      </c>
      <c r="E73" s="4" t="str">
        <f>VLOOKUP(Septembar_2019[[#This Row],[Broj indeksa]],LISTA_STUDENTI[[Broj indeksa]:[tip studija]],4,FALSE)</f>
        <v>osnovne strukovne studije</v>
      </c>
      <c r="F73" s="11"/>
      <c r="G73" s="11"/>
      <c r="H73" s="11"/>
      <c r="I73" s="11"/>
      <c r="J73" s="11"/>
      <c r="K73" s="11"/>
      <c r="L73" s="11"/>
      <c r="M73" s="13"/>
    </row>
    <row r="74" spans="1:13" ht="20.100000000000001" customHeight="1" x14ac:dyDescent="0.25">
      <c r="A74" s="7">
        <v>72</v>
      </c>
      <c r="B74" s="4" t="str">
        <f>LISTA_STUDENTI[[#This Row],[Broj indeksa]]</f>
        <v>2018/2504</v>
      </c>
      <c r="C74" s="4" t="str">
        <f>VLOOKUP(Septembar_2019[[#This Row],[Broj indeksa]],LISTA_STUDENTI[[Broj indeksa]:[tip studija]],2,FALSE)</f>
        <v>Prelić</v>
      </c>
      <c r="D74" s="4" t="str">
        <f>VLOOKUP(Septembar_2019[Broj indeksa],LISTA_STUDENTI[[Broj indeksa]:[tip studija]],3,FALSE)</f>
        <v>Gordana</v>
      </c>
      <c r="E74" s="4" t="str">
        <f>VLOOKUP(Septembar_2019[[#This Row],[Broj indeksa]],LISTA_STUDENTI[[Broj indeksa]:[tip studija]],4,FALSE)</f>
        <v>osnovne strukovne studije</v>
      </c>
      <c r="F74" s="11"/>
      <c r="G74" s="11"/>
      <c r="H74" s="11"/>
      <c r="I74" s="11"/>
      <c r="J74" s="11"/>
      <c r="K74" s="11"/>
      <c r="L74" s="11"/>
      <c r="M74" s="13"/>
    </row>
    <row r="75" spans="1:13" ht="20.100000000000001" customHeight="1" x14ac:dyDescent="0.25">
      <c r="A75" s="7">
        <v>73</v>
      </c>
      <c r="B75" s="4" t="str">
        <f>LISTA_STUDENTI[[#This Row],[Broj indeksa]]</f>
        <v>2018/2508</v>
      </c>
      <c r="C75" s="4" t="str">
        <f>VLOOKUP(Septembar_2019[[#This Row],[Broj indeksa]],LISTA_STUDENTI[[Broj indeksa]:[tip studija]],2,FALSE)</f>
        <v>Prizrenac</v>
      </c>
      <c r="D75" s="4" t="str">
        <f>VLOOKUP(Septembar_2019[Broj indeksa],LISTA_STUDENTI[[Broj indeksa]:[tip studija]],3,FALSE)</f>
        <v>Aleksandar</v>
      </c>
      <c r="E75" s="4" t="str">
        <f>VLOOKUP(Septembar_2019[[#This Row],[Broj indeksa]],LISTA_STUDENTI[[Broj indeksa]:[tip studija]],4,FALSE)</f>
        <v>osnovne strukovne studije</v>
      </c>
      <c r="F75" s="11"/>
      <c r="G75" s="11"/>
      <c r="H75" s="11"/>
      <c r="I75" s="11"/>
      <c r="J75" s="11"/>
      <c r="K75" s="11"/>
      <c r="L75" s="11"/>
      <c r="M75" s="13"/>
    </row>
    <row r="76" spans="1:13" ht="20.100000000000001" customHeight="1" x14ac:dyDescent="0.25">
      <c r="A76" s="7">
        <v>74</v>
      </c>
      <c r="B76" s="4" t="str">
        <f>LISTA_STUDENTI[[#This Row],[Broj indeksa]]</f>
        <v>2015/2041</v>
      </c>
      <c r="C76" s="4" t="str">
        <f>VLOOKUP(Septembar_2019[[#This Row],[Broj indeksa]],LISTA_STUDENTI[[Broj indeksa]:[tip studija]],2,FALSE)</f>
        <v>Radivojev</v>
      </c>
      <c r="D76" s="4" t="str">
        <f>VLOOKUP(Septembar_2019[Broj indeksa],LISTA_STUDENTI[[Broj indeksa]:[tip studija]],3,FALSE)</f>
        <v>Miloš</v>
      </c>
      <c r="E76" s="4" t="str">
        <f>VLOOKUP(Septembar_2019[[#This Row],[Broj indeksa]],LISTA_STUDENTI[[Broj indeksa]:[tip studija]],4,FALSE)</f>
        <v>osnovne strukovne studije</v>
      </c>
      <c r="F76" s="11"/>
      <c r="G76" s="11"/>
      <c r="H76" s="11"/>
      <c r="I76" s="11"/>
      <c r="J76" s="11"/>
      <c r="K76" s="11"/>
      <c r="L76" s="11"/>
      <c r="M76" s="13"/>
    </row>
    <row r="77" spans="1:13" ht="20.100000000000001" customHeight="1" x14ac:dyDescent="0.25">
      <c r="A77" s="7">
        <v>75</v>
      </c>
      <c r="B77" s="4" t="str">
        <f>LISTA_STUDENTI[[#This Row],[Broj indeksa]]</f>
        <v>2018/2027</v>
      </c>
      <c r="C77" s="4" t="str">
        <f>VLOOKUP(Septembar_2019[[#This Row],[Broj indeksa]],LISTA_STUDENTI[[Broj indeksa]:[tip studija]],2,FALSE)</f>
        <v>Rajić</v>
      </c>
      <c r="D77" s="4" t="str">
        <f>VLOOKUP(Septembar_2019[Broj indeksa],LISTA_STUDENTI[[Broj indeksa]:[tip studija]],3,FALSE)</f>
        <v>Matija</v>
      </c>
      <c r="E77" s="4" t="str">
        <f>VLOOKUP(Septembar_2019[[#This Row],[Broj indeksa]],LISTA_STUDENTI[[Broj indeksa]:[tip studija]],4,FALSE)</f>
        <v>osnovne strukovne studije</v>
      </c>
      <c r="F77" s="11"/>
      <c r="G77" s="11"/>
      <c r="H77" s="11"/>
      <c r="I77" s="11"/>
      <c r="J77" s="11"/>
      <c r="K77" s="11"/>
      <c r="L77" s="11"/>
      <c r="M77" s="13"/>
    </row>
    <row r="78" spans="1:13" ht="20.100000000000001" customHeight="1" x14ac:dyDescent="0.25">
      <c r="A78" s="7">
        <v>76</v>
      </c>
      <c r="B78" s="4" t="str">
        <f>LISTA_STUDENTI[[#This Row],[Broj indeksa]]</f>
        <v>2018/2507</v>
      </c>
      <c r="C78" s="4" t="str">
        <f>VLOOKUP(Septembar_2019[[#This Row],[Broj indeksa]],LISTA_STUDENTI[[Broj indeksa]:[tip studija]],2,FALSE)</f>
        <v>Ranković</v>
      </c>
      <c r="D78" s="4" t="str">
        <f>VLOOKUP(Septembar_2019[Broj indeksa],LISTA_STUDENTI[[Broj indeksa]:[tip studija]],3,FALSE)</f>
        <v>Bojana</v>
      </c>
      <c r="E78" s="4" t="str">
        <f>VLOOKUP(Septembar_2019[[#This Row],[Broj indeksa]],LISTA_STUDENTI[[Broj indeksa]:[tip studija]],4,FALSE)</f>
        <v>osnovne strukovne studije</v>
      </c>
      <c r="F78" s="11"/>
      <c r="G78" s="11"/>
      <c r="H78" s="11"/>
      <c r="I78" s="11"/>
      <c r="J78" s="11"/>
      <c r="K78" s="11"/>
      <c r="L78" s="11"/>
      <c r="M78" s="13"/>
    </row>
    <row r="79" spans="1:13" ht="20.100000000000001" customHeight="1" x14ac:dyDescent="0.25">
      <c r="A79" s="7">
        <v>77</v>
      </c>
      <c r="B79" s="4" t="str">
        <f>LISTA_STUDENTI[[#This Row],[Broj indeksa]]</f>
        <v>2015/2058</v>
      </c>
      <c r="C79" s="4" t="str">
        <f>VLOOKUP(Septembar_2019[[#This Row],[Broj indeksa]],LISTA_STUDENTI[[Broj indeksa]:[tip studija]],2,FALSE)</f>
        <v>Rac-Sabo</v>
      </c>
      <c r="D79" s="4" t="str">
        <f>VLOOKUP(Septembar_2019[Broj indeksa],LISTA_STUDENTI[[Broj indeksa]:[tip studija]],3,FALSE)</f>
        <v>Robert</v>
      </c>
      <c r="E79" s="4" t="str">
        <f>VLOOKUP(Septembar_2019[[#This Row],[Broj indeksa]],LISTA_STUDENTI[[Broj indeksa]:[tip studija]],4,FALSE)</f>
        <v>osnovne strukovne studije</v>
      </c>
      <c r="F79" s="11"/>
      <c r="G79" s="11"/>
      <c r="H79" s="11"/>
      <c r="I79" s="11"/>
      <c r="J79" s="11"/>
      <c r="K79" s="11"/>
      <c r="L79" s="11"/>
      <c r="M79" s="13"/>
    </row>
    <row r="80" spans="1:13" ht="20.100000000000001" customHeight="1" x14ac:dyDescent="0.25">
      <c r="A80" s="7">
        <v>78</v>
      </c>
      <c r="B80" s="4" t="str">
        <f>LISTA_STUDENTI[[#This Row],[Broj indeksa]]</f>
        <v>2018/2024</v>
      </c>
      <c r="C80" s="4" t="str">
        <f>VLOOKUP(Septembar_2019[[#This Row],[Broj indeksa]],LISTA_STUDENTI[[Broj indeksa]:[tip studija]],2,FALSE)</f>
        <v>Ristić</v>
      </c>
      <c r="D80" s="4" t="str">
        <f>VLOOKUP(Septembar_2019[Broj indeksa],LISTA_STUDENTI[[Broj indeksa]:[tip studija]],3,FALSE)</f>
        <v>Relja</v>
      </c>
      <c r="E80" s="4" t="str">
        <f>VLOOKUP(Septembar_2019[[#This Row],[Broj indeksa]],LISTA_STUDENTI[[Broj indeksa]:[tip studija]],4,FALSE)</f>
        <v>osnovne strukovne studije</v>
      </c>
      <c r="F80" s="11"/>
      <c r="G80" s="11"/>
      <c r="H80" s="11"/>
      <c r="I80" s="11"/>
      <c r="J80" s="11"/>
      <c r="K80" s="11"/>
      <c r="L80" s="11"/>
      <c r="M80" s="13"/>
    </row>
    <row r="81" spans="1:13" ht="20.100000000000001" customHeight="1" x14ac:dyDescent="0.25">
      <c r="A81" s="7">
        <v>79</v>
      </c>
      <c r="B81" s="4" t="str">
        <f>LISTA_STUDENTI[[#This Row],[Broj indeksa]]</f>
        <v>2018/2041</v>
      </c>
      <c r="C81" s="4" t="str">
        <f>VLOOKUP(Septembar_2019[[#This Row],[Broj indeksa]],LISTA_STUDENTI[[Broj indeksa]:[tip studija]],2,FALSE)</f>
        <v>Savić</v>
      </c>
      <c r="D81" s="4" t="str">
        <f>VLOOKUP(Septembar_2019[Broj indeksa],LISTA_STUDENTI[[Broj indeksa]:[tip studija]],3,FALSE)</f>
        <v>Uroš</v>
      </c>
      <c r="E81" s="4" t="str">
        <f>VLOOKUP(Septembar_2019[[#This Row],[Broj indeksa]],LISTA_STUDENTI[[Broj indeksa]:[tip studija]],4,FALSE)</f>
        <v>osnovne strukovne studije</v>
      </c>
      <c r="F81" s="11"/>
      <c r="G81" s="11"/>
      <c r="H81" s="11"/>
      <c r="I81" s="11"/>
      <c r="J81" s="11"/>
      <c r="K81" s="11"/>
      <c r="L81" s="11"/>
      <c r="M81" s="13"/>
    </row>
    <row r="82" spans="1:13" ht="20.100000000000001" customHeight="1" x14ac:dyDescent="0.25">
      <c r="A82" s="7">
        <v>80</v>
      </c>
      <c r="B82" s="4" t="str">
        <f>LISTA_STUDENTI[[#This Row],[Broj indeksa]]</f>
        <v>2018/2002</v>
      </c>
      <c r="C82" s="4" t="str">
        <f>VLOOKUP(Septembar_2019[[#This Row],[Broj indeksa]],LISTA_STUDENTI[[Broj indeksa]:[tip studija]],2,FALSE)</f>
        <v>Stanković</v>
      </c>
      <c r="D82" s="4" t="str">
        <f>VLOOKUP(Septembar_2019[Broj indeksa],LISTA_STUDENTI[[Broj indeksa]:[tip studija]],3,FALSE)</f>
        <v>Sava</v>
      </c>
      <c r="E82" s="4" t="str">
        <f>VLOOKUP(Septembar_2019[[#This Row],[Broj indeksa]],LISTA_STUDENTI[[Broj indeksa]:[tip studija]],4,FALSE)</f>
        <v>osnovne strukovne studije</v>
      </c>
      <c r="F82" s="11"/>
      <c r="G82" s="11"/>
      <c r="H82" s="11"/>
      <c r="I82" s="11"/>
      <c r="J82" s="11"/>
      <c r="K82" s="11"/>
      <c r="L82" s="11"/>
      <c r="M82" s="13"/>
    </row>
    <row r="83" spans="1:13" ht="20.100000000000001" customHeight="1" x14ac:dyDescent="0.25">
      <c r="A83" s="7">
        <v>81</v>
      </c>
      <c r="B83" s="4" t="str">
        <f>LISTA_STUDENTI[[#This Row],[Broj indeksa]]</f>
        <v>2018/2001</v>
      </c>
      <c r="C83" s="4" t="str">
        <f>VLOOKUP(Septembar_2019[[#This Row],[Broj indeksa]],LISTA_STUDENTI[[Broj indeksa]:[tip studija]],2,FALSE)</f>
        <v>Stašević</v>
      </c>
      <c r="D83" s="4" t="str">
        <f>VLOOKUP(Septembar_2019[Broj indeksa],LISTA_STUDENTI[[Broj indeksa]:[tip studija]],3,FALSE)</f>
        <v>Nebojša</v>
      </c>
      <c r="E83" s="4" t="str">
        <f>VLOOKUP(Septembar_2019[[#This Row],[Broj indeksa]],LISTA_STUDENTI[[Broj indeksa]:[tip studija]],4,FALSE)</f>
        <v>osnovne strukovne studije</v>
      </c>
      <c r="F83" s="11"/>
      <c r="G83" s="11"/>
      <c r="H83" s="11"/>
      <c r="I83" s="11"/>
      <c r="J83" s="11"/>
      <c r="K83" s="11"/>
      <c r="L83" s="11"/>
      <c r="M83" s="13"/>
    </row>
    <row r="84" spans="1:13" ht="20.100000000000001" customHeight="1" x14ac:dyDescent="0.25">
      <c r="A84" s="7">
        <v>82</v>
      </c>
      <c r="B84" s="4" t="str">
        <f>LISTA_STUDENTI[[#This Row],[Broj indeksa]]</f>
        <v>2018/2033</v>
      </c>
      <c r="C84" s="4" t="str">
        <f>VLOOKUP(Septembar_2019[[#This Row],[Broj indeksa]],LISTA_STUDENTI[[Broj indeksa]:[tip studija]],2,FALSE)</f>
        <v>Stoiljković</v>
      </c>
      <c r="D84" s="4" t="str">
        <f>VLOOKUP(Septembar_2019[Broj indeksa],LISTA_STUDENTI[[Broj indeksa]:[tip studija]],3,FALSE)</f>
        <v>Uroš</v>
      </c>
      <c r="E84" s="4" t="str">
        <f>VLOOKUP(Septembar_2019[[#This Row],[Broj indeksa]],LISTA_STUDENTI[[Broj indeksa]:[tip studija]],4,FALSE)</f>
        <v>osnovne strukovne studije</v>
      </c>
      <c r="F84" s="11"/>
      <c r="G84" s="11"/>
      <c r="H84" s="11"/>
      <c r="I84" s="11"/>
      <c r="J84" s="11"/>
      <c r="K84" s="11"/>
      <c r="L84" s="11"/>
      <c r="M84" s="13"/>
    </row>
    <row r="85" spans="1:13" ht="20.100000000000001" customHeight="1" x14ac:dyDescent="0.25">
      <c r="A85" s="7">
        <v>83</v>
      </c>
      <c r="B85" s="4" t="str">
        <f>LISTA_STUDENTI[[#This Row],[Broj indeksa]]</f>
        <v>2018/2018</v>
      </c>
      <c r="C85" s="4" t="str">
        <f>VLOOKUP(Septembar_2019[[#This Row],[Broj indeksa]],LISTA_STUDENTI[[Broj indeksa]:[tip studija]],2,FALSE)</f>
        <v>Stojčić</v>
      </c>
      <c r="D85" s="4" t="str">
        <f>VLOOKUP(Septembar_2019[Broj indeksa],LISTA_STUDENTI[[Broj indeksa]:[tip studija]],3,FALSE)</f>
        <v>Filip</v>
      </c>
      <c r="E85" s="4" t="str">
        <f>VLOOKUP(Septembar_2019[[#This Row],[Broj indeksa]],LISTA_STUDENTI[[Broj indeksa]:[tip studija]],4,FALSE)</f>
        <v>osnovne strukovne studije</v>
      </c>
      <c r="F85" s="11"/>
      <c r="G85" s="11"/>
      <c r="H85" s="11"/>
      <c r="I85" s="11"/>
      <c r="J85" s="11"/>
      <c r="K85" s="11"/>
      <c r="L85" s="11"/>
      <c r="M85" s="13"/>
    </row>
    <row r="86" spans="1:13" ht="20.100000000000001" customHeight="1" x14ac:dyDescent="0.25">
      <c r="A86" s="7">
        <v>84</v>
      </c>
      <c r="B86" s="4" t="str">
        <f>LISTA_STUDENTI[[#This Row],[Broj indeksa]]</f>
        <v>2018/2045</v>
      </c>
      <c r="C86" s="4" t="str">
        <f>VLOOKUP(Septembar_2019[[#This Row],[Broj indeksa]],LISTA_STUDENTI[[Broj indeksa]:[tip studija]],2,FALSE)</f>
        <v>Strelić</v>
      </c>
      <c r="D86" s="4" t="str">
        <f>VLOOKUP(Septembar_2019[Broj indeksa],LISTA_STUDENTI[[Broj indeksa]:[tip studija]],3,FALSE)</f>
        <v>Stefan</v>
      </c>
      <c r="E86" s="4" t="str">
        <f>VLOOKUP(Septembar_2019[[#This Row],[Broj indeksa]],LISTA_STUDENTI[[Broj indeksa]:[tip studija]],4,FALSE)</f>
        <v>osnovne strukovne studije</v>
      </c>
      <c r="F86" s="11"/>
      <c r="G86" s="11"/>
      <c r="H86" s="11"/>
      <c r="I86" s="11"/>
      <c r="J86" s="11"/>
      <c r="K86" s="11"/>
      <c r="L86" s="11"/>
      <c r="M86" s="13"/>
    </row>
    <row r="87" spans="1:13" ht="20.100000000000001" customHeight="1" x14ac:dyDescent="0.25">
      <c r="A87" s="7">
        <v>85</v>
      </c>
      <c r="B87" s="4" t="str">
        <f>LISTA_STUDENTI[[#This Row],[Broj indeksa]]</f>
        <v>2018/2014</v>
      </c>
      <c r="C87" s="4" t="str">
        <f>VLOOKUP(Septembar_2019[[#This Row],[Broj indeksa]],LISTA_STUDENTI[[Broj indeksa]:[tip studija]],2,FALSE)</f>
        <v>Todorović</v>
      </c>
      <c r="D87" s="4" t="str">
        <f>VLOOKUP(Septembar_2019[Broj indeksa],LISTA_STUDENTI[[Broj indeksa]:[tip studija]],3,FALSE)</f>
        <v>Jovan</v>
      </c>
      <c r="E87" s="4" t="str">
        <f>VLOOKUP(Septembar_2019[[#This Row],[Broj indeksa]],LISTA_STUDENTI[[Broj indeksa]:[tip studija]],4,FALSE)</f>
        <v>osnovne strukovne studije</v>
      </c>
      <c r="F87" s="11"/>
      <c r="G87" s="11"/>
      <c r="H87" s="11"/>
      <c r="I87" s="11"/>
      <c r="J87" s="11"/>
      <c r="K87" s="11"/>
      <c r="L87" s="11"/>
      <c r="M87" s="13"/>
    </row>
    <row r="88" spans="1:13" ht="20.100000000000001" customHeight="1" x14ac:dyDescent="0.25">
      <c r="A88" s="7">
        <v>86</v>
      </c>
      <c r="B88" s="4" t="str">
        <f>LISTA_STUDENTI[[#This Row],[Broj indeksa]]</f>
        <v>2018/2051</v>
      </c>
      <c r="C88" s="4" t="str">
        <f>VLOOKUP(Septembar_2019[[#This Row],[Broj indeksa]],LISTA_STUDENTI[[Broj indeksa]:[tip studija]],2,FALSE)</f>
        <v>Todorović</v>
      </c>
      <c r="D88" s="4" t="str">
        <f>VLOOKUP(Septembar_2019[Broj indeksa],LISTA_STUDENTI[[Broj indeksa]:[tip studija]],3,FALSE)</f>
        <v>Mihajlo</v>
      </c>
      <c r="E88" s="4" t="str">
        <f>VLOOKUP(Septembar_2019[[#This Row],[Broj indeksa]],LISTA_STUDENTI[[Broj indeksa]:[tip studija]],4,FALSE)</f>
        <v>osnovne strukovne studije</v>
      </c>
      <c r="F88" s="11"/>
      <c r="G88" s="11"/>
      <c r="H88" s="11"/>
      <c r="I88" s="11"/>
      <c r="J88" s="11"/>
      <c r="K88" s="11"/>
      <c r="L88" s="11"/>
      <c r="M88" s="13"/>
    </row>
    <row r="89" spans="1:13" ht="20.100000000000001" customHeight="1" x14ac:dyDescent="0.25">
      <c r="A89" s="7">
        <v>87</v>
      </c>
      <c r="B89" s="4" t="str">
        <f>LISTA_STUDENTI[[#This Row],[Broj indeksa]]</f>
        <v>2018/2015</v>
      </c>
      <c r="C89" s="4" t="str">
        <f>VLOOKUP(Septembar_2019[[#This Row],[Broj indeksa]],LISTA_STUDENTI[[Broj indeksa]:[tip studija]],2,FALSE)</f>
        <v>Trifunović</v>
      </c>
      <c r="D89" s="4" t="str">
        <f>VLOOKUP(Septembar_2019[Broj indeksa],LISTA_STUDENTI[[Broj indeksa]:[tip studija]],3,FALSE)</f>
        <v>Dušan</v>
      </c>
      <c r="E89" s="4" t="str">
        <f>VLOOKUP(Septembar_2019[[#This Row],[Broj indeksa]],LISTA_STUDENTI[[Broj indeksa]:[tip studija]],4,FALSE)</f>
        <v>osnovne strukovne studije</v>
      </c>
      <c r="F89" s="11"/>
      <c r="G89" s="11"/>
      <c r="H89" s="11"/>
      <c r="I89" s="11"/>
      <c r="J89" s="11"/>
      <c r="K89" s="11"/>
      <c r="L89" s="11"/>
      <c r="M89" s="13"/>
    </row>
    <row r="90" spans="1:13" ht="20.100000000000001" customHeight="1" x14ac:dyDescent="0.25">
      <c r="A90" s="7">
        <v>88</v>
      </c>
      <c r="B90" s="4" t="str">
        <f>LISTA_STUDENTI[[#This Row],[Broj indeksa]]</f>
        <v>2018/2059</v>
      </c>
      <c r="C90" s="4" t="str">
        <f>VLOOKUP(Septembar_2019[[#This Row],[Broj indeksa]],LISTA_STUDENTI[[Broj indeksa]:[tip studija]],2,FALSE)</f>
        <v>Ćetković</v>
      </c>
      <c r="D90" s="4" t="str">
        <f>VLOOKUP(Septembar_2019[Broj indeksa],LISTA_STUDENTI[[Broj indeksa]:[tip studija]],3,FALSE)</f>
        <v>Rastko</v>
      </c>
      <c r="E90" s="4" t="str">
        <f>VLOOKUP(Septembar_2019[[#This Row],[Broj indeksa]],LISTA_STUDENTI[[Broj indeksa]:[tip studija]],4,FALSE)</f>
        <v>osnovne strukovne studije</v>
      </c>
      <c r="F90" s="11"/>
      <c r="G90" s="11"/>
      <c r="H90" s="11"/>
      <c r="I90" s="11"/>
      <c r="J90" s="11"/>
      <c r="K90" s="11"/>
      <c r="L90" s="11"/>
      <c r="M90" s="13"/>
    </row>
    <row r="91" spans="1:13" ht="20.100000000000001" customHeight="1" x14ac:dyDescent="0.25">
      <c r="A91" s="7">
        <v>89</v>
      </c>
      <c r="B91" s="4" t="str">
        <f>LISTA_STUDENTI[[#This Row],[Broj indeksa]]</f>
        <v>2018/2013</v>
      </c>
      <c r="C91" s="4" t="str">
        <f>VLOOKUP(Septembar_2019[[#This Row],[Broj indeksa]],LISTA_STUDENTI[[Broj indeksa]:[tip studija]],2,FALSE)</f>
        <v>Ćirić</v>
      </c>
      <c r="D91" s="4" t="str">
        <f>VLOOKUP(Septembar_2019[Broj indeksa],LISTA_STUDENTI[[Broj indeksa]:[tip studija]],3,FALSE)</f>
        <v>Stevan</v>
      </c>
      <c r="E91" s="4" t="str">
        <f>VLOOKUP(Septembar_2019[[#This Row],[Broj indeksa]],LISTA_STUDENTI[[Broj indeksa]:[tip studija]],4,FALSE)</f>
        <v>osnovne strukovne studije</v>
      </c>
      <c r="F91" s="11"/>
      <c r="G91" s="11"/>
      <c r="H91" s="11"/>
      <c r="I91" s="11"/>
      <c r="J91" s="11"/>
      <c r="K91" s="11"/>
      <c r="L91" s="11"/>
      <c r="M91" s="13"/>
    </row>
    <row r="92" spans="1:13" ht="20.100000000000001" customHeight="1" x14ac:dyDescent="0.25">
      <c r="A92" s="7">
        <v>90</v>
      </c>
      <c r="B92" s="4" t="str">
        <f>LISTA_STUDENTI[[#This Row],[Broj indeksa]]</f>
        <v>2018/2030</v>
      </c>
      <c r="C92" s="4" t="str">
        <f>VLOOKUP(Septembar_2019[[#This Row],[Broj indeksa]],LISTA_STUDENTI[[Broj indeksa]:[tip studija]],2,FALSE)</f>
        <v>Ćirić</v>
      </c>
      <c r="D92" s="4" t="str">
        <f>VLOOKUP(Septembar_2019[Broj indeksa],LISTA_STUDENTI[[Broj indeksa]:[tip studija]],3,FALSE)</f>
        <v>Marko</v>
      </c>
      <c r="E92" s="4" t="str">
        <f>VLOOKUP(Septembar_2019[[#This Row],[Broj indeksa]],LISTA_STUDENTI[[Broj indeksa]:[tip studija]],4,FALSE)</f>
        <v>osnovne strukovne studije</v>
      </c>
      <c r="F92" s="11"/>
      <c r="G92" s="11"/>
      <c r="H92" s="11"/>
      <c r="I92" s="11"/>
      <c r="J92" s="11"/>
      <c r="K92" s="11"/>
      <c r="L92" s="11"/>
      <c r="M92" s="13"/>
    </row>
    <row r="93" spans="1:13" ht="20.100000000000001" customHeight="1" x14ac:dyDescent="0.25">
      <c r="A93" s="7">
        <v>91</v>
      </c>
      <c r="B93" s="4" t="str">
        <f>LISTA_STUDENTI[[#This Row],[Broj indeksa]]</f>
        <v>2018/2005</v>
      </c>
      <c r="C93" s="4" t="str">
        <f>VLOOKUP(Septembar_2019[[#This Row],[Broj indeksa]],LISTA_STUDENTI[[Broj indeksa]:[tip studija]],2,FALSE)</f>
        <v>Ćurić</v>
      </c>
      <c r="D93" s="4" t="str">
        <f>VLOOKUP(Septembar_2019[Broj indeksa],LISTA_STUDENTI[[Broj indeksa]:[tip studija]],3,FALSE)</f>
        <v>Vojislav</v>
      </c>
      <c r="E93" s="4" t="str">
        <f>VLOOKUP(Septembar_2019[[#This Row],[Broj indeksa]],LISTA_STUDENTI[[Broj indeksa]:[tip studija]],4,FALSE)</f>
        <v>osnovne strukovne studije</v>
      </c>
      <c r="F93" s="11"/>
      <c r="G93" s="11"/>
      <c r="H93" s="11"/>
      <c r="I93" s="11"/>
      <c r="J93" s="11"/>
      <c r="K93" s="11"/>
      <c r="L93" s="11"/>
      <c r="M93" s="13"/>
    </row>
    <row r="94" spans="1:13" ht="20.100000000000001" customHeight="1" x14ac:dyDescent="0.25">
      <c r="A94" s="7">
        <v>92</v>
      </c>
      <c r="B94" s="4" t="str">
        <f>LISTA_STUDENTI[[#This Row],[Broj indeksa]]</f>
        <v>2018/2049</v>
      </c>
      <c r="C94" s="4" t="str">
        <f>VLOOKUP(Septembar_2019[[#This Row],[Broj indeksa]],LISTA_STUDENTI[[Broj indeksa]:[tip studija]],2,FALSE)</f>
        <v>Femić</v>
      </c>
      <c r="D94" s="4" t="str">
        <f>VLOOKUP(Septembar_2019[Broj indeksa],LISTA_STUDENTI[[Broj indeksa]:[tip studija]],3,FALSE)</f>
        <v>Boban</v>
      </c>
      <c r="E94" s="4" t="str">
        <f>VLOOKUP(Septembar_2019[[#This Row],[Broj indeksa]],LISTA_STUDENTI[[Broj indeksa]:[tip studija]],4,FALSE)</f>
        <v>osnovne strukovne studije</v>
      </c>
      <c r="F94" s="11"/>
      <c r="G94" s="11"/>
      <c r="H94" s="11"/>
      <c r="I94" s="11"/>
      <c r="J94" s="11"/>
      <c r="K94" s="11"/>
      <c r="L94" s="11"/>
      <c r="M94" s="13"/>
    </row>
    <row r="95" spans="1:13" ht="20.100000000000001" customHeight="1" x14ac:dyDescent="0.25">
      <c r="A95" s="7">
        <v>93</v>
      </c>
      <c r="B95" s="4" t="str">
        <f>LISTA_STUDENTI[[#This Row],[Broj indeksa]]</f>
        <v>2018/2007</v>
      </c>
      <c r="C95" s="4" t="str">
        <f>VLOOKUP(Septembar_2019[[#This Row],[Broj indeksa]],LISTA_STUDENTI[[Broj indeksa]:[tip studija]],2,FALSE)</f>
        <v>Šimpraga</v>
      </c>
      <c r="D95" s="4" t="str">
        <f>VLOOKUP(Septembar_2019[Broj indeksa],LISTA_STUDENTI[[Broj indeksa]:[tip studija]],3,FALSE)</f>
        <v>Anja</v>
      </c>
      <c r="E95" s="4" t="str">
        <f>VLOOKUP(Septembar_2019[[#This Row],[Broj indeksa]],LISTA_STUDENTI[[Broj indeksa]:[tip studija]],4,FALSE)</f>
        <v>osnovne strukovne studije</v>
      </c>
      <c r="F95" s="11"/>
      <c r="G95" s="11"/>
      <c r="H95" s="11"/>
      <c r="I95" s="11"/>
      <c r="J95" s="11"/>
      <c r="K95" s="11"/>
      <c r="L95" s="11"/>
      <c r="M95" s="13"/>
    </row>
    <row r="96" spans="1:13" ht="20.100000000000001" customHeight="1" x14ac:dyDescent="0.25">
      <c r="A96" s="8">
        <v>94</v>
      </c>
      <c r="B96" s="4" t="str">
        <f>LISTA_STUDENTI[[#This Row],[Broj indeksa]]</f>
        <v>2018/2065</v>
      </c>
      <c r="C96" s="4" t="str">
        <f>VLOOKUP(Septembar_2019[[#This Row],[Broj indeksa]],LISTA_STUDENTI[[Broj indeksa]:[tip studija]],2,FALSE)</f>
        <v>Šojić</v>
      </c>
      <c r="D96" s="4" t="str">
        <f>VLOOKUP(Septembar_2019[Broj indeksa],LISTA_STUDENTI[[Broj indeksa]:[tip studija]],3,FALSE)</f>
        <v>Stefan</v>
      </c>
      <c r="E96" s="4" t="str">
        <f>VLOOKUP(Septembar_2019[[#This Row],[Broj indeksa]],LISTA_STUDENTI[[Broj indeksa]:[tip studija]],4,FALSE)</f>
        <v>osnovne strukovne studije</v>
      </c>
      <c r="F96" s="12"/>
      <c r="G96" s="12"/>
      <c r="H96" s="11"/>
      <c r="I96" s="12"/>
      <c r="J96" s="12"/>
      <c r="K96" s="12"/>
      <c r="L96" s="12"/>
      <c r="M96" s="14"/>
    </row>
  </sheetData>
  <sheetProtection selectLockedCells="1" autoFilter="0"/>
  <mergeCells count="1">
    <mergeCell ref="A1:M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8413-452F-42B5-8B4F-5B9C93E214A1}">
  <dimension ref="A1:M96"/>
  <sheetViews>
    <sheetView showGridLines="0" workbookViewId="0">
      <selection activeCell="Q2" sqref="Q2"/>
    </sheetView>
  </sheetViews>
  <sheetFormatPr defaultColWidth="8.85546875" defaultRowHeight="15" x14ac:dyDescent="0.25"/>
  <cols>
    <col min="1" max="1" width="5.42578125" style="6" customWidth="1"/>
    <col min="2" max="2" width="14" style="9" customWidth="1"/>
    <col min="3" max="3" width="14.5703125" style="9" bestFit="1" customWidth="1"/>
    <col min="4" max="4" width="11.85546875" style="9" bestFit="1" customWidth="1"/>
    <col min="5" max="5" width="24.85546875" style="9" customWidth="1"/>
    <col min="6" max="6" width="15.7109375" style="6" customWidth="1"/>
    <col min="7" max="7" width="9.85546875" style="9" customWidth="1"/>
    <col min="8" max="8" width="17.85546875" style="9" customWidth="1"/>
    <col min="9" max="9" width="8.85546875" style="9" customWidth="1"/>
    <col min="10" max="10" width="16.140625" style="9" customWidth="1"/>
    <col min="11" max="11" width="9.85546875" style="9" customWidth="1"/>
    <col min="12" max="12" width="11.28515625" style="9" bestFit="1" customWidth="1"/>
    <col min="13" max="13" width="11.5703125" style="9" bestFit="1" customWidth="1"/>
    <col min="14" max="16" width="8.85546875" style="9"/>
    <col min="17" max="17" width="12.7109375" style="9" bestFit="1" customWidth="1"/>
    <col min="18" max="16384" width="8.85546875" style="9"/>
  </cols>
  <sheetData>
    <row r="1" spans="1:13" ht="25.15" customHeight="1" x14ac:dyDescent="0.25">
      <c r="A1" s="52" t="s">
        <v>301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0.100000000000001" customHeight="1" x14ac:dyDescent="0.25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273</v>
      </c>
      <c r="G2" s="2" t="s">
        <v>274</v>
      </c>
      <c r="H2" s="2" t="s">
        <v>275</v>
      </c>
      <c r="I2" s="2" t="s">
        <v>276</v>
      </c>
      <c r="J2" s="2" t="s">
        <v>277</v>
      </c>
      <c r="K2" s="2" t="s">
        <v>278</v>
      </c>
      <c r="L2" s="2" t="s">
        <v>279</v>
      </c>
      <c r="M2" s="3" t="s">
        <v>281</v>
      </c>
    </row>
    <row r="3" spans="1:13" ht="20.100000000000001" customHeight="1" x14ac:dyDescent="0.25">
      <c r="A3" s="7">
        <v>1</v>
      </c>
      <c r="B3" s="4" t="str">
        <f>LISTA_STUDENTI[[#This Row],[Broj indeksa]]</f>
        <v>2018/2509</v>
      </c>
      <c r="C3" s="4" t="str">
        <f>VLOOKUP(Oktobar_2019[[#This Row],[Broj indeksa]],LISTA_STUDENTI[[Broj indeksa]:[tip studija]],2,FALSE)</f>
        <v>Antić</v>
      </c>
      <c r="D3" s="4" t="str">
        <f>VLOOKUP(Oktobar_2019[Broj indeksa],LISTA_STUDENTI[[Broj indeksa]:[tip studija]],3,FALSE)</f>
        <v>Pavle</v>
      </c>
      <c r="E3" s="4" t="str">
        <f>VLOOKUP(Oktobar_2019[[#This Row],[Broj indeksa]],LISTA_STUDENTI[[Broj indeksa]:[tip studija]],4,FALSE)</f>
        <v>osnovne strukovne studije</v>
      </c>
      <c r="F3" s="11"/>
      <c r="G3" s="11"/>
      <c r="H3" s="11"/>
      <c r="I3" s="11"/>
      <c r="J3" s="11"/>
      <c r="K3" s="11"/>
      <c r="L3" s="11"/>
      <c r="M3" s="13"/>
    </row>
    <row r="4" spans="1:13" ht="20.100000000000001" customHeight="1" x14ac:dyDescent="0.25">
      <c r="A4" s="7">
        <v>2</v>
      </c>
      <c r="B4" s="4" t="str">
        <f>LISTA_STUDENTI[[#This Row],[Broj indeksa]]</f>
        <v>2018/2510</v>
      </c>
      <c r="C4" s="4" t="str">
        <f>VLOOKUP(Oktobar_2019[[#This Row],[Broj indeksa]],LISTA_STUDENTI[[Broj indeksa]:[tip studija]],2,FALSE)</f>
        <v>Bajić</v>
      </c>
      <c r="D4" s="4" t="str">
        <f>VLOOKUP(Oktobar_2019[Broj indeksa],LISTA_STUDENTI[[Broj indeksa]:[tip studija]],3,FALSE)</f>
        <v>Miloš</v>
      </c>
      <c r="E4" s="4" t="str">
        <f>VLOOKUP(Oktobar_2019[[#This Row],[Broj indeksa]],LISTA_STUDENTI[[Broj indeksa]:[tip studija]],4,FALSE)</f>
        <v>osnovne strukovne studije</v>
      </c>
      <c r="F4" s="11"/>
      <c r="G4" s="11"/>
      <c r="H4" s="11"/>
      <c r="I4" s="11"/>
      <c r="J4" s="11"/>
      <c r="K4" s="11"/>
      <c r="L4" s="11"/>
      <c r="M4" s="13"/>
    </row>
    <row r="5" spans="1:13" ht="20.100000000000001" customHeight="1" x14ac:dyDescent="0.25">
      <c r="A5" s="7">
        <v>3</v>
      </c>
      <c r="B5" s="4" t="str">
        <f>LISTA_STUDENTI[[#This Row],[Broj indeksa]]</f>
        <v>2017/2057</v>
      </c>
      <c r="C5" s="4" t="str">
        <f>VLOOKUP(Oktobar_2019[[#This Row],[Broj indeksa]],LISTA_STUDENTI[[Broj indeksa]:[tip studija]],2,FALSE)</f>
        <v>Baša</v>
      </c>
      <c r="D5" s="4" t="str">
        <f>VLOOKUP(Oktobar_2019[Broj indeksa],LISTA_STUDENTI[[Broj indeksa]:[tip studija]],3,FALSE)</f>
        <v>Janoš</v>
      </c>
      <c r="E5" s="4" t="str">
        <f>VLOOKUP(Oktobar_2019[[#This Row],[Broj indeksa]],LISTA_STUDENTI[[Broj indeksa]:[tip studija]],4,FALSE)</f>
        <v>osnovne strukovne studije</v>
      </c>
      <c r="F5" s="11"/>
      <c r="G5" s="11"/>
      <c r="H5" s="11"/>
      <c r="I5" s="11"/>
      <c r="J5" s="11"/>
      <c r="K5" s="11"/>
      <c r="L5" s="11"/>
      <c r="M5" s="13"/>
    </row>
    <row r="6" spans="1:13" ht="20.100000000000001" customHeight="1" x14ac:dyDescent="0.25">
      <c r="A6" s="7">
        <v>4</v>
      </c>
      <c r="B6" s="4" t="str">
        <f>LISTA_STUDENTI[[#This Row],[Broj indeksa]]</f>
        <v>2018/2036</v>
      </c>
      <c r="C6" s="4" t="str">
        <f>VLOOKUP(Oktobar_2019[[#This Row],[Broj indeksa]],LISTA_STUDENTI[[Broj indeksa]:[tip studija]],2,FALSE)</f>
        <v>Blagojević</v>
      </c>
      <c r="D6" s="4" t="str">
        <f>VLOOKUP(Oktobar_2019[Broj indeksa],LISTA_STUDENTI[[Broj indeksa]:[tip studija]],3,FALSE)</f>
        <v>Nemanja</v>
      </c>
      <c r="E6" s="4" t="str">
        <f>VLOOKUP(Oktobar_2019[[#This Row],[Broj indeksa]],LISTA_STUDENTI[[Broj indeksa]:[tip studija]],4,FALSE)</f>
        <v>osnovne strukovne studije</v>
      </c>
      <c r="F6" s="11"/>
      <c r="G6" s="11"/>
      <c r="H6" s="11"/>
      <c r="I6" s="11"/>
      <c r="J6" s="11"/>
      <c r="K6" s="11"/>
      <c r="L6" s="11"/>
      <c r="M6" s="13"/>
    </row>
    <row r="7" spans="1:13" ht="20.100000000000001" customHeight="1" x14ac:dyDescent="0.25">
      <c r="A7" s="7">
        <v>5</v>
      </c>
      <c r="B7" s="4" t="str">
        <f>LISTA_STUDENTI[[#This Row],[Broj indeksa]]</f>
        <v>2017/2045</v>
      </c>
      <c r="C7" s="4" t="str">
        <f>VLOOKUP(Oktobar_2019[[#This Row],[Broj indeksa]],LISTA_STUDENTI[[Broj indeksa]:[tip studija]],2,FALSE)</f>
        <v>Vasić</v>
      </c>
      <c r="D7" s="4" t="str">
        <f>VLOOKUP(Oktobar_2019[Broj indeksa],LISTA_STUDENTI[[Broj indeksa]:[tip studija]],3,FALSE)</f>
        <v>Pavle</v>
      </c>
      <c r="E7" s="4" t="str">
        <f>VLOOKUP(Oktobar_2019[[#This Row],[Broj indeksa]],LISTA_STUDENTI[[Broj indeksa]:[tip studija]],4,FALSE)</f>
        <v>osnovne strukovne studije</v>
      </c>
      <c r="F7" s="11"/>
      <c r="G7" s="11"/>
      <c r="H7" s="11"/>
      <c r="I7" s="11"/>
      <c r="J7" s="11"/>
      <c r="K7" s="11"/>
      <c r="L7" s="11"/>
      <c r="M7" s="13"/>
    </row>
    <row r="8" spans="1:13" ht="20.100000000000001" customHeight="1" x14ac:dyDescent="0.25">
      <c r="A8" s="7">
        <v>6</v>
      </c>
      <c r="B8" s="4" t="str">
        <f>LISTA_STUDENTI[[#This Row],[Broj indeksa]]</f>
        <v>2018/2057</v>
      </c>
      <c r="C8" s="4" t="str">
        <f>VLOOKUP(Oktobar_2019[[#This Row],[Broj indeksa]],LISTA_STUDENTI[[Broj indeksa]:[tip studija]],2,FALSE)</f>
        <v>Vasić</v>
      </c>
      <c r="D8" s="4" t="str">
        <f>VLOOKUP(Oktobar_2019[Broj indeksa],LISTA_STUDENTI[[Broj indeksa]:[tip studija]],3,FALSE)</f>
        <v>Dragan</v>
      </c>
      <c r="E8" s="4" t="str">
        <f>VLOOKUP(Oktobar_2019[[#This Row],[Broj indeksa]],LISTA_STUDENTI[[Broj indeksa]:[tip studija]],4,FALSE)</f>
        <v>osnovne strukovne studije</v>
      </c>
      <c r="F8" s="11"/>
      <c r="G8" s="11"/>
      <c r="H8" s="11"/>
      <c r="I8" s="11"/>
      <c r="J8" s="11"/>
      <c r="K8" s="11"/>
      <c r="L8" s="11"/>
      <c r="M8" s="13"/>
    </row>
    <row r="9" spans="1:13" ht="20.100000000000001" customHeight="1" x14ac:dyDescent="0.25">
      <c r="A9" s="7">
        <v>7</v>
      </c>
      <c r="B9" s="4" t="str">
        <f>LISTA_STUDENTI[[#This Row],[Broj indeksa]]</f>
        <v>2018/2043</v>
      </c>
      <c r="C9" s="4" t="str">
        <f>VLOOKUP(Oktobar_2019[[#This Row],[Broj indeksa]],LISTA_STUDENTI[[Broj indeksa]:[tip studija]],2,FALSE)</f>
        <v>Veljanoski</v>
      </c>
      <c r="D9" s="4" t="str">
        <f>VLOOKUP(Oktobar_2019[Broj indeksa],LISTA_STUDENTI[[Broj indeksa]:[tip studija]],3,FALSE)</f>
        <v>Jovica</v>
      </c>
      <c r="E9" s="4" t="str">
        <f>VLOOKUP(Oktobar_2019[[#This Row],[Broj indeksa]],LISTA_STUDENTI[[Broj indeksa]:[tip studija]],4,FALSE)</f>
        <v>osnovne strukovne studije</v>
      </c>
      <c r="F9" s="11"/>
      <c r="G9" s="11"/>
      <c r="H9" s="11"/>
      <c r="I9" s="11"/>
      <c r="J9" s="11"/>
      <c r="K9" s="11"/>
      <c r="L9" s="11"/>
      <c r="M9" s="13"/>
    </row>
    <row r="10" spans="1:13" ht="20.100000000000001" customHeight="1" x14ac:dyDescent="0.25">
      <c r="A10" s="7">
        <v>8</v>
      </c>
      <c r="B10" s="4" t="str">
        <f>LISTA_STUDENTI[[#This Row],[Broj indeksa]]</f>
        <v>2016/2512</v>
      </c>
      <c r="C10" s="4" t="str">
        <f>VLOOKUP(Oktobar_2019[[#This Row],[Broj indeksa]],LISTA_STUDENTI[[Broj indeksa]:[tip studija]],2,FALSE)</f>
        <v>Veselinović</v>
      </c>
      <c r="D10" s="4" t="str">
        <f>VLOOKUP(Oktobar_2019[Broj indeksa],LISTA_STUDENTI[[Broj indeksa]:[tip studija]],3,FALSE)</f>
        <v>Milana</v>
      </c>
      <c r="E10" s="4" t="str">
        <f>VLOOKUP(Oktobar_2019[[#This Row],[Broj indeksa]],LISTA_STUDENTI[[Broj indeksa]:[tip studija]],4,FALSE)</f>
        <v>osnovne strukovne studije</v>
      </c>
      <c r="F10" s="11"/>
      <c r="G10" s="11"/>
      <c r="H10" s="11"/>
      <c r="I10" s="11"/>
      <c r="J10" s="11"/>
      <c r="K10" s="11"/>
      <c r="L10" s="11"/>
      <c r="M10" s="13"/>
    </row>
    <row r="11" spans="1:13" ht="20.100000000000001" customHeight="1" x14ac:dyDescent="0.25">
      <c r="A11" s="7">
        <v>9</v>
      </c>
      <c r="B11" s="4" t="str">
        <f>LISTA_STUDENTI[[#This Row],[Broj indeksa]]</f>
        <v>2018/2040</v>
      </c>
      <c r="C11" s="4" t="str">
        <f>VLOOKUP(Oktobar_2019[[#This Row],[Broj indeksa]],LISTA_STUDENTI[[Broj indeksa]:[tip studija]],2,FALSE)</f>
        <v>Vidosavljević</v>
      </c>
      <c r="D11" s="4" t="str">
        <f>VLOOKUP(Oktobar_2019[Broj indeksa],LISTA_STUDENTI[[Broj indeksa]:[tip studija]],3,FALSE)</f>
        <v>Vukašin</v>
      </c>
      <c r="E11" s="4" t="str">
        <f>VLOOKUP(Oktobar_2019[[#This Row],[Broj indeksa]],LISTA_STUDENTI[[Broj indeksa]:[tip studija]],4,FALSE)</f>
        <v>osnovne strukovne studije</v>
      </c>
      <c r="F11" s="11"/>
      <c r="G11" s="11"/>
      <c r="H11" s="11"/>
      <c r="I11" s="11"/>
      <c r="J11" s="11"/>
      <c r="K11" s="11"/>
      <c r="L11" s="11"/>
      <c r="M11" s="13"/>
    </row>
    <row r="12" spans="1:13" ht="20.100000000000001" customHeight="1" x14ac:dyDescent="0.25">
      <c r="A12" s="7">
        <v>10</v>
      </c>
      <c r="B12" s="4" t="str">
        <f>LISTA_STUDENTI[[#This Row],[Broj indeksa]]</f>
        <v>2018/2020</v>
      </c>
      <c r="C12" s="4" t="str">
        <f>VLOOKUP(Oktobar_2019[[#This Row],[Broj indeksa]],LISTA_STUDENTI[[Broj indeksa]:[tip studija]],2,FALSE)</f>
        <v>Vila</v>
      </c>
      <c r="D12" s="4" t="str">
        <f>VLOOKUP(Oktobar_2019[Broj indeksa],LISTA_STUDENTI[[Broj indeksa]:[tip studija]],3,FALSE)</f>
        <v>Lazar</v>
      </c>
      <c r="E12" s="4" t="str">
        <f>VLOOKUP(Oktobar_2019[[#This Row],[Broj indeksa]],LISTA_STUDENTI[[Broj indeksa]:[tip studija]],4,FALSE)</f>
        <v>osnovne strukovne studije</v>
      </c>
      <c r="F12" s="11"/>
      <c r="G12" s="11"/>
      <c r="H12" s="11"/>
      <c r="I12" s="11"/>
      <c r="J12" s="11"/>
      <c r="K12" s="11"/>
      <c r="L12" s="11"/>
      <c r="M12" s="13"/>
    </row>
    <row r="13" spans="1:13" ht="20.100000000000001" customHeight="1" x14ac:dyDescent="0.25">
      <c r="A13" s="7">
        <v>11</v>
      </c>
      <c r="B13" s="4" t="str">
        <f>LISTA_STUDENTI[[#This Row],[Broj indeksa]]</f>
        <v>2018/2035</v>
      </c>
      <c r="C13" s="4" t="str">
        <f>VLOOKUP(Oktobar_2019[[#This Row],[Broj indeksa]],LISTA_STUDENTI[[Broj indeksa]:[tip studija]],2,FALSE)</f>
        <v>Vladić</v>
      </c>
      <c r="D13" s="4" t="str">
        <f>VLOOKUP(Oktobar_2019[Broj indeksa],LISTA_STUDENTI[[Broj indeksa]:[tip studija]],3,FALSE)</f>
        <v>Teodora</v>
      </c>
      <c r="E13" s="4" t="str">
        <f>VLOOKUP(Oktobar_2019[[#This Row],[Broj indeksa]],LISTA_STUDENTI[[Broj indeksa]:[tip studija]],4,FALSE)</f>
        <v>osnovne strukovne studije</v>
      </c>
      <c r="F13" s="11"/>
      <c r="G13" s="11"/>
      <c r="H13" s="11"/>
      <c r="I13" s="11"/>
      <c r="J13" s="11"/>
      <c r="K13" s="11"/>
      <c r="L13" s="11"/>
      <c r="M13" s="13"/>
    </row>
    <row r="14" spans="1:13" ht="20.100000000000001" customHeight="1" x14ac:dyDescent="0.25">
      <c r="A14" s="7">
        <v>12</v>
      </c>
      <c r="B14" s="4" t="str">
        <f>LISTA_STUDENTI[[#This Row],[Broj indeksa]]</f>
        <v>2018/2008</v>
      </c>
      <c r="C14" s="4" t="str">
        <f>VLOOKUP(Oktobar_2019[[#This Row],[Broj indeksa]],LISTA_STUDENTI[[Broj indeksa]:[tip studija]],2,FALSE)</f>
        <v>Vujasinović</v>
      </c>
      <c r="D14" s="4" t="str">
        <f>VLOOKUP(Oktobar_2019[Broj indeksa],LISTA_STUDENTI[[Broj indeksa]:[tip studija]],3,FALSE)</f>
        <v>Danilo</v>
      </c>
      <c r="E14" s="4" t="str">
        <f>VLOOKUP(Oktobar_2019[[#This Row],[Broj indeksa]],LISTA_STUDENTI[[Broj indeksa]:[tip studija]],4,FALSE)</f>
        <v>osnovne strukovne studije</v>
      </c>
      <c r="F14" s="11"/>
      <c r="G14" s="11"/>
      <c r="H14" s="11"/>
      <c r="I14" s="11"/>
      <c r="J14" s="11"/>
      <c r="K14" s="11"/>
      <c r="L14" s="11"/>
      <c r="M14" s="13"/>
    </row>
    <row r="15" spans="1:13" ht="20.100000000000001" customHeight="1" x14ac:dyDescent="0.25">
      <c r="A15" s="7">
        <v>13</v>
      </c>
      <c r="B15" s="4" t="str">
        <f>LISTA_STUDENTI[[#This Row],[Broj indeksa]]</f>
        <v>2018/2031</v>
      </c>
      <c r="C15" s="4" t="str">
        <f>VLOOKUP(Oktobar_2019[[#This Row],[Broj indeksa]],LISTA_STUDENTI[[Broj indeksa]:[tip studija]],2,FALSE)</f>
        <v>Vujović</v>
      </c>
      <c r="D15" s="4" t="str">
        <f>VLOOKUP(Oktobar_2019[Broj indeksa],LISTA_STUDENTI[[Broj indeksa]:[tip studija]],3,FALSE)</f>
        <v>Nikola</v>
      </c>
      <c r="E15" s="4" t="str">
        <f>VLOOKUP(Oktobar_2019[[#This Row],[Broj indeksa]],LISTA_STUDENTI[[Broj indeksa]:[tip studija]],4,FALSE)</f>
        <v>osnovne strukovne studije</v>
      </c>
      <c r="F15" s="11"/>
      <c r="G15" s="11"/>
      <c r="H15" s="11"/>
      <c r="I15" s="11"/>
      <c r="J15" s="11"/>
      <c r="K15" s="11"/>
      <c r="L15" s="11"/>
      <c r="M15" s="13"/>
    </row>
    <row r="16" spans="1:13" ht="20.100000000000001" customHeight="1" x14ac:dyDescent="0.25">
      <c r="A16" s="7">
        <v>14</v>
      </c>
      <c r="B16" s="4" t="str">
        <f>LISTA_STUDENTI[[#This Row],[Broj indeksa]]</f>
        <v>2018/2060</v>
      </c>
      <c r="C16" s="4" t="str">
        <f>VLOOKUP(Oktobar_2019[[#This Row],[Broj indeksa]],LISTA_STUDENTI[[Broj indeksa]:[tip studija]],2,FALSE)</f>
        <v>Vukobrat</v>
      </c>
      <c r="D16" s="4" t="str">
        <f>VLOOKUP(Oktobar_2019[Broj indeksa],LISTA_STUDENTI[[Broj indeksa]:[tip studija]],3,FALSE)</f>
        <v>Vukašin</v>
      </c>
      <c r="E16" s="4" t="str">
        <f>VLOOKUP(Oktobar_2019[[#This Row],[Broj indeksa]],LISTA_STUDENTI[[Broj indeksa]:[tip studija]],4,FALSE)</f>
        <v>osnovne strukovne studije</v>
      </c>
      <c r="F16" s="11"/>
      <c r="G16" s="11"/>
      <c r="H16" s="11"/>
      <c r="I16" s="11"/>
      <c r="J16" s="11"/>
      <c r="K16" s="11"/>
      <c r="L16" s="11"/>
      <c r="M16" s="13"/>
    </row>
    <row r="17" spans="1:13" ht="20.100000000000001" customHeight="1" x14ac:dyDescent="0.25">
      <c r="A17" s="7">
        <v>15</v>
      </c>
      <c r="B17" s="4" t="str">
        <f>LISTA_STUDENTI[[#This Row],[Broj indeksa]]</f>
        <v>2018/2022</v>
      </c>
      <c r="C17" s="4" t="str">
        <f>VLOOKUP(Oktobar_2019[[#This Row],[Broj indeksa]],LISTA_STUDENTI[[Broj indeksa]:[tip studija]],2,FALSE)</f>
        <v>Gavrilović</v>
      </c>
      <c r="D17" s="4" t="str">
        <f>VLOOKUP(Oktobar_2019[Broj indeksa],LISTA_STUDENTI[[Broj indeksa]:[tip studija]],3,FALSE)</f>
        <v>Nebojša</v>
      </c>
      <c r="E17" s="4" t="str">
        <f>VLOOKUP(Oktobar_2019[[#This Row],[Broj indeksa]],LISTA_STUDENTI[[Broj indeksa]:[tip studija]],4,FALSE)</f>
        <v>osnovne strukovne studije</v>
      </c>
      <c r="F17" s="11"/>
      <c r="G17" s="11"/>
      <c r="H17" s="11"/>
      <c r="I17" s="11"/>
      <c r="J17" s="11"/>
      <c r="K17" s="11"/>
      <c r="L17" s="11"/>
      <c r="M17" s="13"/>
    </row>
    <row r="18" spans="1:13" ht="20.100000000000001" customHeight="1" x14ac:dyDescent="0.25">
      <c r="A18" s="7">
        <v>16</v>
      </c>
      <c r="B18" s="4" t="str">
        <f>LISTA_STUDENTI[[#This Row],[Broj indeksa]]</f>
        <v>2018/2038</v>
      </c>
      <c r="C18" s="4" t="str">
        <f>VLOOKUP(Oktobar_2019[[#This Row],[Broj indeksa]],LISTA_STUDENTI[[Broj indeksa]:[tip studija]],2,FALSE)</f>
        <v>Gagarin</v>
      </c>
      <c r="D18" s="4" t="str">
        <f>VLOOKUP(Oktobar_2019[Broj indeksa],LISTA_STUDENTI[[Broj indeksa]:[tip studija]],3,FALSE)</f>
        <v>Daniil</v>
      </c>
      <c r="E18" s="4" t="str">
        <f>VLOOKUP(Oktobar_2019[[#This Row],[Broj indeksa]],LISTA_STUDENTI[[Broj indeksa]:[tip studija]],4,FALSE)</f>
        <v>osnovne strukovne studije</v>
      </c>
      <c r="F18" s="11"/>
      <c r="G18" s="11"/>
      <c r="H18" s="11"/>
      <c r="I18" s="11"/>
      <c r="J18" s="11"/>
      <c r="K18" s="11"/>
      <c r="L18" s="11"/>
      <c r="M18" s="13"/>
    </row>
    <row r="19" spans="1:13" ht="20.100000000000001" customHeight="1" x14ac:dyDescent="0.25">
      <c r="A19" s="7">
        <v>17</v>
      </c>
      <c r="B19" s="4" t="str">
        <f>LISTA_STUDENTI[[#This Row],[Broj indeksa]]</f>
        <v>2018/2061</v>
      </c>
      <c r="C19" s="4" t="str">
        <f>VLOOKUP(Oktobar_2019[[#This Row],[Broj indeksa]],LISTA_STUDENTI[[Broj indeksa]:[tip studija]],2,FALSE)</f>
        <v>Gladović</v>
      </c>
      <c r="D19" s="4" t="str">
        <f>VLOOKUP(Oktobar_2019[Broj indeksa],LISTA_STUDENTI[[Broj indeksa]:[tip studija]],3,FALSE)</f>
        <v>Miloš</v>
      </c>
      <c r="E19" s="4" t="str">
        <f>VLOOKUP(Oktobar_2019[[#This Row],[Broj indeksa]],LISTA_STUDENTI[[Broj indeksa]:[tip studija]],4,FALSE)</f>
        <v>osnovne strukovne studije</v>
      </c>
      <c r="F19" s="11"/>
      <c r="G19" s="11"/>
      <c r="H19" s="11"/>
      <c r="I19" s="11"/>
      <c r="J19" s="11"/>
      <c r="K19" s="11"/>
      <c r="L19" s="11"/>
      <c r="M19" s="13"/>
    </row>
    <row r="20" spans="1:13" ht="20.100000000000001" customHeight="1" x14ac:dyDescent="0.25">
      <c r="A20" s="7">
        <v>18</v>
      </c>
      <c r="B20" s="4" t="str">
        <f>LISTA_STUDENTI[[#This Row],[Broj indeksa]]</f>
        <v>2018/2047</v>
      </c>
      <c r="C20" s="4" t="str">
        <f>VLOOKUP(Oktobar_2019[[#This Row],[Broj indeksa]],LISTA_STUDENTI[[Broj indeksa]:[tip studija]],2,FALSE)</f>
        <v>Dabić</v>
      </c>
      <c r="D20" s="4" t="str">
        <f>VLOOKUP(Oktobar_2019[Broj indeksa],LISTA_STUDENTI[[Broj indeksa]:[tip studija]],3,FALSE)</f>
        <v>Mladen</v>
      </c>
      <c r="E20" s="4" t="str">
        <f>VLOOKUP(Oktobar_2019[[#This Row],[Broj indeksa]],LISTA_STUDENTI[[Broj indeksa]:[tip studija]],4,FALSE)</f>
        <v>osnovne strukovne studije</v>
      </c>
      <c r="F20" s="11"/>
      <c r="G20" s="11"/>
      <c r="H20" s="11"/>
      <c r="I20" s="11"/>
      <c r="J20" s="11"/>
      <c r="K20" s="11"/>
      <c r="L20" s="11"/>
      <c r="M20" s="13"/>
    </row>
    <row r="21" spans="1:13" ht="20.100000000000001" customHeight="1" x14ac:dyDescent="0.25">
      <c r="A21" s="7">
        <v>19</v>
      </c>
      <c r="B21" s="4" t="str">
        <f>LISTA_STUDENTI[[#This Row],[Broj indeksa]]</f>
        <v>2018/2058</v>
      </c>
      <c r="C21" s="4" t="str">
        <f>VLOOKUP(Oktobar_2019[[#This Row],[Broj indeksa]],LISTA_STUDENTI[[Broj indeksa]:[tip studija]],2,FALSE)</f>
        <v>Derikonjić</v>
      </c>
      <c r="D21" s="4" t="str">
        <f>VLOOKUP(Oktobar_2019[Broj indeksa],LISTA_STUDENTI[[Broj indeksa]:[tip studija]],3,FALSE)</f>
        <v>Igor</v>
      </c>
      <c r="E21" s="4" t="str">
        <f>VLOOKUP(Oktobar_2019[[#This Row],[Broj indeksa]],LISTA_STUDENTI[[Broj indeksa]:[tip studija]],4,FALSE)</f>
        <v>osnovne strukovne studije</v>
      </c>
      <c r="F21" s="11"/>
      <c r="G21" s="11"/>
      <c r="H21" s="11"/>
      <c r="I21" s="11"/>
      <c r="J21" s="11"/>
      <c r="K21" s="11"/>
      <c r="L21" s="11"/>
      <c r="M21" s="13"/>
    </row>
    <row r="22" spans="1:13" ht="20.100000000000001" customHeight="1" x14ac:dyDescent="0.25">
      <c r="A22" s="7">
        <v>20</v>
      </c>
      <c r="B22" s="4" t="str">
        <f>LISTA_STUDENTI[[#This Row],[Broj indeksa]]</f>
        <v>2017/2024</v>
      </c>
      <c r="C22" s="4" t="str">
        <f>VLOOKUP(Oktobar_2019[[#This Row],[Broj indeksa]],LISTA_STUDENTI[[Broj indeksa]:[tip studija]],2,FALSE)</f>
        <v>Dimitrijević</v>
      </c>
      <c r="D22" s="4" t="str">
        <f>VLOOKUP(Oktobar_2019[Broj indeksa],LISTA_STUDENTI[[Broj indeksa]:[tip studija]],3,FALSE)</f>
        <v>Aleksandar</v>
      </c>
      <c r="E22" s="4" t="str">
        <f>VLOOKUP(Oktobar_2019[[#This Row],[Broj indeksa]],LISTA_STUDENTI[[Broj indeksa]:[tip studija]],4,FALSE)</f>
        <v>osnovne strukovne studije</v>
      </c>
      <c r="F22" s="11"/>
      <c r="G22" s="11"/>
      <c r="H22" s="11"/>
      <c r="I22" s="11"/>
      <c r="J22" s="11"/>
      <c r="K22" s="11"/>
      <c r="L22" s="11"/>
      <c r="M22" s="13"/>
    </row>
    <row r="23" spans="1:13" ht="20.100000000000001" customHeight="1" x14ac:dyDescent="0.25">
      <c r="A23" s="7">
        <v>21</v>
      </c>
      <c r="B23" s="4" t="str">
        <f>LISTA_STUDENTI[[#This Row],[Broj indeksa]]</f>
        <v>2018/2025</v>
      </c>
      <c r="C23" s="4" t="str">
        <f>VLOOKUP(Oktobar_2019[[#This Row],[Broj indeksa]],LISTA_STUDENTI[[Broj indeksa]:[tip studija]],2,FALSE)</f>
        <v>Dimić</v>
      </c>
      <c r="D23" s="4" t="str">
        <f>VLOOKUP(Oktobar_2019[Broj indeksa],LISTA_STUDENTI[[Broj indeksa]:[tip studija]],3,FALSE)</f>
        <v>Nikola</v>
      </c>
      <c r="E23" s="4" t="str">
        <f>VLOOKUP(Oktobar_2019[[#This Row],[Broj indeksa]],LISTA_STUDENTI[[Broj indeksa]:[tip studija]],4,FALSE)</f>
        <v>osnovne strukovne studije</v>
      </c>
      <c r="F23" s="11"/>
      <c r="G23" s="11"/>
      <c r="H23" s="11"/>
      <c r="I23" s="11"/>
      <c r="J23" s="11"/>
      <c r="K23" s="11"/>
      <c r="L23" s="11"/>
      <c r="M23" s="13"/>
    </row>
    <row r="24" spans="1:13" ht="20.100000000000001" customHeight="1" x14ac:dyDescent="0.25">
      <c r="A24" s="7">
        <v>22</v>
      </c>
      <c r="B24" s="4" t="str">
        <f>LISTA_STUDENTI[[#This Row],[Broj indeksa]]</f>
        <v>2017/2049</v>
      </c>
      <c r="C24" s="4" t="str">
        <f>VLOOKUP(Oktobar_2019[[#This Row],[Broj indeksa]],LISTA_STUDENTI[[Broj indeksa]:[tip studija]],2,FALSE)</f>
        <v>Dmitrović</v>
      </c>
      <c r="D24" s="4" t="str">
        <f>VLOOKUP(Oktobar_2019[Broj indeksa],LISTA_STUDENTI[[Broj indeksa]:[tip studija]],3,FALSE)</f>
        <v>Ivan</v>
      </c>
      <c r="E24" s="4" t="str">
        <f>VLOOKUP(Oktobar_2019[[#This Row],[Broj indeksa]],LISTA_STUDENTI[[Broj indeksa]:[tip studija]],4,FALSE)</f>
        <v>osnovne strukovne studije</v>
      </c>
      <c r="F24" s="11"/>
      <c r="G24" s="11"/>
      <c r="H24" s="11"/>
      <c r="I24" s="11"/>
      <c r="J24" s="11"/>
      <c r="K24" s="11"/>
      <c r="L24" s="11"/>
      <c r="M24" s="13"/>
    </row>
    <row r="25" spans="1:13" ht="20.100000000000001" customHeight="1" x14ac:dyDescent="0.25">
      <c r="A25" s="7">
        <v>23</v>
      </c>
      <c r="B25" s="4" t="str">
        <f>LISTA_STUDENTI[[#This Row],[Broj indeksa]]</f>
        <v>2018/2055</v>
      </c>
      <c r="C25" s="4" t="str">
        <f>VLOOKUP(Oktobar_2019[[#This Row],[Broj indeksa]],LISTA_STUDENTI[[Broj indeksa]:[tip studija]],2,FALSE)</f>
        <v>Đokić</v>
      </c>
      <c r="D25" s="4" t="str">
        <f>VLOOKUP(Oktobar_2019[Broj indeksa],LISTA_STUDENTI[[Broj indeksa]:[tip studija]],3,FALSE)</f>
        <v>Dunja</v>
      </c>
      <c r="E25" s="4" t="str">
        <f>VLOOKUP(Oktobar_2019[[#This Row],[Broj indeksa]],LISTA_STUDENTI[[Broj indeksa]:[tip studija]],4,FALSE)</f>
        <v>osnovne strukovne studije</v>
      </c>
      <c r="F25" s="11"/>
      <c r="G25" s="11"/>
      <c r="H25" s="11"/>
      <c r="I25" s="11"/>
      <c r="J25" s="11"/>
      <c r="K25" s="11"/>
      <c r="L25" s="11"/>
      <c r="M25" s="13"/>
    </row>
    <row r="26" spans="1:13" ht="20.100000000000001" customHeight="1" x14ac:dyDescent="0.25">
      <c r="A26" s="7">
        <v>24</v>
      </c>
      <c r="B26" s="4" t="str">
        <f>LISTA_STUDENTI[[#This Row],[Broj indeksa]]</f>
        <v>2018/2502</v>
      </c>
      <c r="C26" s="4" t="str">
        <f>VLOOKUP(Oktobar_2019[[#This Row],[Broj indeksa]],LISTA_STUDENTI[[Broj indeksa]:[tip studija]],2,FALSE)</f>
        <v>Đukić</v>
      </c>
      <c r="D26" s="4" t="str">
        <f>VLOOKUP(Oktobar_2019[Broj indeksa],LISTA_STUDENTI[[Broj indeksa]:[tip studija]],3,FALSE)</f>
        <v>Sofija</v>
      </c>
      <c r="E26" s="4" t="str">
        <f>VLOOKUP(Oktobar_2019[[#This Row],[Broj indeksa]],LISTA_STUDENTI[[Broj indeksa]:[tip studija]],4,FALSE)</f>
        <v>osnovne strukovne studije</v>
      </c>
      <c r="F26" s="11"/>
      <c r="G26" s="11"/>
      <c r="H26" s="11"/>
      <c r="I26" s="11"/>
      <c r="J26" s="11"/>
      <c r="K26" s="11"/>
      <c r="L26" s="11"/>
      <c r="M26" s="13"/>
    </row>
    <row r="27" spans="1:13" ht="20.100000000000001" customHeight="1" x14ac:dyDescent="0.25">
      <c r="A27" s="7">
        <v>25</v>
      </c>
      <c r="B27" s="4" t="str">
        <f>LISTA_STUDENTI[[#This Row],[Broj indeksa]]</f>
        <v>2017/2056</v>
      </c>
      <c r="C27" s="4" t="str">
        <f>VLOOKUP(Oktobar_2019[[#This Row],[Broj indeksa]],LISTA_STUDENTI[[Broj indeksa]:[tip studija]],2,FALSE)</f>
        <v>Era</v>
      </c>
      <c r="D27" s="4" t="str">
        <f>VLOOKUP(Oktobar_2019[Broj indeksa],LISTA_STUDENTI[[Broj indeksa]:[tip studija]],3,FALSE)</f>
        <v>Boris</v>
      </c>
      <c r="E27" s="4" t="str">
        <f>VLOOKUP(Oktobar_2019[[#This Row],[Broj indeksa]],LISTA_STUDENTI[[Broj indeksa]:[tip studija]],4,FALSE)</f>
        <v>osnovne strukovne studije</v>
      </c>
      <c r="F27" s="11"/>
      <c r="G27" s="11"/>
      <c r="H27" s="11"/>
      <c r="I27" s="11"/>
      <c r="J27" s="11"/>
      <c r="K27" s="11"/>
      <c r="L27" s="11"/>
      <c r="M27" s="13"/>
    </row>
    <row r="28" spans="1:13" ht="20.100000000000001" customHeight="1" x14ac:dyDescent="0.25">
      <c r="A28" s="7">
        <v>26</v>
      </c>
      <c r="B28" s="4" t="str">
        <f>LISTA_STUDENTI[[#This Row],[Broj indeksa]]</f>
        <v>2018/2511</v>
      </c>
      <c r="C28" s="4" t="str">
        <f>VLOOKUP(Oktobar_2019[[#This Row],[Broj indeksa]],LISTA_STUDENTI[[Broj indeksa]:[tip studija]],2,FALSE)</f>
        <v>Žarkov</v>
      </c>
      <c r="D28" s="4" t="str">
        <f>VLOOKUP(Oktobar_2019[Broj indeksa],LISTA_STUDENTI[[Broj indeksa]:[tip studija]],3,FALSE)</f>
        <v>Nina</v>
      </c>
      <c r="E28" s="4" t="str">
        <f>VLOOKUP(Oktobar_2019[[#This Row],[Broj indeksa]],LISTA_STUDENTI[[Broj indeksa]:[tip studija]],4,FALSE)</f>
        <v>osnovne strukovne studije</v>
      </c>
      <c r="F28" s="11"/>
      <c r="G28" s="11"/>
      <c r="H28" s="11"/>
      <c r="I28" s="11"/>
      <c r="J28" s="11"/>
      <c r="K28" s="11"/>
      <c r="L28" s="11"/>
      <c r="M28" s="13"/>
    </row>
    <row r="29" spans="1:13" ht="20.100000000000001" customHeight="1" x14ac:dyDescent="0.25">
      <c r="A29" s="7">
        <v>27</v>
      </c>
      <c r="B29" s="4" t="str">
        <f>LISTA_STUDENTI[[#This Row],[Broj indeksa]]</f>
        <v>2017/2039</v>
      </c>
      <c r="C29" s="4" t="str">
        <f>VLOOKUP(Oktobar_2019[[#This Row],[Broj indeksa]],LISTA_STUDENTI[[Broj indeksa]:[tip studija]],2,FALSE)</f>
        <v>Živanović</v>
      </c>
      <c r="D29" s="4" t="str">
        <f>VLOOKUP(Oktobar_2019[Broj indeksa],LISTA_STUDENTI[[Broj indeksa]:[tip studija]],3,FALSE)</f>
        <v>Zoran</v>
      </c>
      <c r="E29" s="4" t="str">
        <f>VLOOKUP(Oktobar_2019[[#This Row],[Broj indeksa]],LISTA_STUDENTI[[Broj indeksa]:[tip studija]],4,FALSE)</f>
        <v>osnovne strukovne studije</v>
      </c>
      <c r="F29" s="11"/>
      <c r="G29" s="11"/>
      <c r="H29" s="11"/>
      <c r="I29" s="11"/>
      <c r="J29" s="11"/>
      <c r="K29" s="11"/>
      <c r="L29" s="11"/>
      <c r="M29" s="13"/>
    </row>
    <row r="30" spans="1:13" ht="20.100000000000001" customHeight="1" x14ac:dyDescent="0.25">
      <c r="A30" s="7">
        <v>28</v>
      </c>
      <c r="B30" s="4" t="str">
        <f>LISTA_STUDENTI[[#This Row],[Broj indeksa]]</f>
        <v>2018/2029</v>
      </c>
      <c r="C30" s="4" t="str">
        <f>VLOOKUP(Oktobar_2019[[#This Row],[Broj indeksa]],LISTA_STUDENTI[[Broj indeksa]:[tip studija]],2,FALSE)</f>
        <v>Zoljavin</v>
      </c>
      <c r="D30" s="4" t="str">
        <f>VLOOKUP(Oktobar_2019[Broj indeksa],LISTA_STUDENTI[[Broj indeksa]:[tip studija]],3,FALSE)</f>
        <v>Ivan</v>
      </c>
      <c r="E30" s="4" t="str">
        <f>VLOOKUP(Oktobar_2019[[#This Row],[Broj indeksa]],LISTA_STUDENTI[[Broj indeksa]:[tip studija]],4,FALSE)</f>
        <v>osnovne strukovne studije</v>
      </c>
      <c r="F30" s="11"/>
      <c r="G30" s="11"/>
      <c r="H30" s="11"/>
      <c r="I30" s="11"/>
      <c r="J30" s="11"/>
      <c r="K30" s="11"/>
      <c r="L30" s="11"/>
      <c r="M30" s="13"/>
    </row>
    <row r="31" spans="1:13" ht="20.100000000000001" customHeight="1" x14ac:dyDescent="0.25">
      <c r="A31" s="7">
        <v>29</v>
      </c>
      <c r="B31" s="4" t="str">
        <f>LISTA_STUDENTI[[#This Row],[Broj indeksa]]</f>
        <v>2018/2006</v>
      </c>
      <c r="C31" s="4" t="str">
        <f>VLOOKUP(Oktobar_2019[[#This Row],[Broj indeksa]],LISTA_STUDENTI[[Broj indeksa]:[tip studija]],2,FALSE)</f>
        <v>Ignjatović</v>
      </c>
      <c r="D31" s="4" t="str">
        <f>VLOOKUP(Oktobar_2019[Broj indeksa],LISTA_STUDENTI[[Broj indeksa]:[tip studija]],3,FALSE)</f>
        <v>Stefan</v>
      </c>
      <c r="E31" s="4" t="str">
        <f>VLOOKUP(Oktobar_2019[[#This Row],[Broj indeksa]],LISTA_STUDENTI[[Broj indeksa]:[tip studija]],4,FALSE)</f>
        <v>osnovne strukovne studije</v>
      </c>
      <c r="F31" s="11"/>
      <c r="G31" s="11"/>
      <c r="H31" s="11"/>
      <c r="I31" s="11"/>
      <c r="J31" s="11"/>
      <c r="K31" s="11"/>
      <c r="L31" s="11"/>
      <c r="M31" s="13"/>
    </row>
    <row r="32" spans="1:13" ht="20.100000000000001" customHeight="1" x14ac:dyDescent="0.25">
      <c r="A32" s="7">
        <v>30</v>
      </c>
      <c r="B32" s="4" t="str">
        <f>LISTA_STUDENTI[[#This Row],[Broj indeksa]]</f>
        <v>2018/2003</v>
      </c>
      <c r="C32" s="4" t="str">
        <f>VLOOKUP(Oktobar_2019[[#This Row],[Broj indeksa]],LISTA_STUDENTI[[Broj indeksa]:[tip studija]],2,FALSE)</f>
        <v>Ilić</v>
      </c>
      <c r="D32" s="4" t="str">
        <f>VLOOKUP(Oktobar_2019[Broj indeksa],LISTA_STUDENTI[[Broj indeksa]:[tip studija]],3,FALSE)</f>
        <v>Nikola</v>
      </c>
      <c r="E32" s="4" t="str">
        <f>VLOOKUP(Oktobar_2019[[#This Row],[Broj indeksa]],LISTA_STUDENTI[[Broj indeksa]:[tip studija]],4,FALSE)</f>
        <v>osnovne strukovne studije</v>
      </c>
      <c r="F32" s="11"/>
      <c r="G32" s="11"/>
      <c r="H32" s="11"/>
      <c r="I32" s="11"/>
      <c r="J32" s="11"/>
      <c r="K32" s="11"/>
      <c r="L32" s="11"/>
      <c r="M32" s="13"/>
    </row>
    <row r="33" spans="1:13" ht="20.100000000000001" customHeight="1" x14ac:dyDescent="0.25">
      <c r="A33" s="7">
        <v>31</v>
      </c>
      <c r="B33" s="4" t="str">
        <f>LISTA_STUDENTI[[#This Row],[Broj indeksa]]</f>
        <v>2018/2012</v>
      </c>
      <c r="C33" s="4" t="str">
        <f>VLOOKUP(Oktobar_2019[[#This Row],[Broj indeksa]],LISTA_STUDENTI[[Broj indeksa]:[tip studija]],2,FALSE)</f>
        <v>Ilić</v>
      </c>
      <c r="D33" s="4" t="str">
        <f>VLOOKUP(Oktobar_2019[Broj indeksa],LISTA_STUDENTI[[Broj indeksa]:[tip studija]],3,FALSE)</f>
        <v>Stefan</v>
      </c>
      <c r="E33" s="4" t="str">
        <f>VLOOKUP(Oktobar_2019[[#This Row],[Broj indeksa]],LISTA_STUDENTI[[Broj indeksa]:[tip studija]],4,FALSE)</f>
        <v>osnovne strukovne studije</v>
      </c>
      <c r="F33" s="11"/>
      <c r="G33" s="11"/>
      <c r="H33" s="11"/>
      <c r="I33" s="11"/>
      <c r="J33" s="11"/>
      <c r="K33" s="11"/>
      <c r="L33" s="11"/>
      <c r="M33" s="13"/>
    </row>
    <row r="34" spans="1:13" ht="20.100000000000001" customHeight="1" x14ac:dyDescent="0.25">
      <c r="A34" s="7">
        <v>32</v>
      </c>
      <c r="B34" s="4" t="str">
        <f>LISTA_STUDENTI[[#This Row],[Broj indeksa]]</f>
        <v>2018/2067</v>
      </c>
      <c r="C34" s="4" t="str">
        <f>VLOOKUP(Oktobar_2019[[#This Row],[Broj indeksa]],LISTA_STUDENTI[[Broj indeksa]:[tip studija]],2,FALSE)</f>
        <v>Injac</v>
      </c>
      <c r="D34" s="4" t="str">
        <f>VLOOKUP(Oktobar_2019[Broj indeksa],LISTA_STUDENTI[[Broj indeksa]:[tip studija]],3,FALSE)</f>
        <v>Katarina</v>
      </c>
      <c r="E34" s="4" t="str">
        <f>VLOOKUP(Oktobar_2019[[#This Row],[Broj indeksa]],LISTA_STUDENTI[[Broj indeksa]:[tip studija]],4,FALSE)</f>
        <v>osnovne strukovne studije</v>
      </c>
      <c r="F34" s="11"/>
      <c r="G34" s="11"/>
      <c r="H34" s="11"/>
      <c r="I34" s="11"/>
      <c r="J34" s="11"/>
      <c r="K34" s="11"/>
      <c r="L34" s="11"/>
      <c r="M34" s="13"/>
    </row>
    <row r="35" spans="1:13" ht="20.100000000000001" customHeight="1" x14ac:dyDescent="0.25">
      <c r="A35" s="7">
        <v>33</v>
      </c>
      <c r="B35" s="4" t="str">
        <f>LISTA_STUDENTI[[#This Row],[Broj indeksa]]</f>
        <v>2018/2063</v>
      </c>
      <c r="C35" s="4" t="str">
        <f>VLOOKUP(Oktobar_2019[[#This Row],[Broj indeksa]],LISTA_STUDENTI[[Broj indeksa]:[tip studija]],2,FALSE)</f>
        <v>Jakovljević</v>
      </c>
      <c r="D35" s="4" t="str">
        <f>VLOOKUP(Oktobar_2019[Broj indeksa],LISTA_STUDENTI[[Broj indeksa]:[tip studija]],3,FALSE)</f>
        <v>Relja</v>
      </c>
      <c r="E35" s="4" t="str">
        <f>VLOOKUP(Oktobar_2019[[#This Row],[Broj indeksa]],LISTA_STUDENTI[[Broj indeksa]:[tip studija]],4,FALSE)</f>
        <v>osnovne strukovne studije</v>
      </c>
      <c r="F35" s="11"/>
      <c r="G35" s="11"/>
      <c r="H35" s="11"/>
      <c r="I35" s="11"/>
      <c r="J35" s="11"/>
      <c r="K35" s="11"/>
      <c r="L35" s="11"/>
      <c r="M35" s="13"/>
    </row>
    <row r="36" spans="1:13" ht="20.100000000000001" customHeight="1" x14ac:dyDescent="0.25">
      <c r="A36" s="7">
        <v>34</v>
      </c>
      <c r="B36" s="4" t="str">
        <f>LISTA_STUDENTI[[#This Row],[Broj indeksa]]</f>
        <v>2018/2021</v>
      </c>
      <c r="C36" s="4" t="str">
        <f>VLOOKUP(Oktobar_2019[[#This Row],[Broj indeksa]],LISTA_STUDENTI[[Broj indeksa]:[tip studija]],2,FALSE)</f>
        <v>Janković</v>
      </c>
      <c r="D36" s="4" t="str">
        <f>VLOOKUP(Oktobar_2019[Broj indeksa],LISTA_STUDENTI[[Broj indeksa]:[tip studija]],3,FALSE)</f>
        <v>Julia-Nina</v>
      </c>
      <c r="E36" s="4" t="str">
        <f>VLOOKUP(Oktobar_2019[[#This Row],[Broj indeksa]],LISTA_STUDENTI[[Broj indeksa]:[tip studija]],4,FALSE)</f>
        <v>osnovne strukovne studije</v>
      </c>
      <c r="F36" s="11"/>
      <c r="G36" s="11"/>
      <c r="H36" s="11"/>
      <c r="I36" s="11"/>
      <c r="J36" s="11"/>
      <c r="K36" s="11"/>
      <c r="L36" s="11"/>
      <c r="M36" s="13"/>
    </row>
    <row r="37" spans="1:13" ht="20.100000000000001" customHeight="1" x14ac:dyDescent="0.25">
      <c r="A37" s="7">
        <v>35</v>
      </c>
      <c r="B37" s="4" t="str">
        <f>LISTA_STUDENTI[[#This Row],[Broj indeksa]]</f>
        <v>2018/2053</v>
      </c>
      <c r="C37" s="4" t="str">
        <f>VLOOKUP(Oktobar_2019[[#This Row],[Broj indeksa]],LISTA_STUDENTI[[Broj indeksa]:[tip studija]],2,FALSE)</f>
        <v>Jezdimirović</v>
      </c>
      <c r="D37" s="4" t="str">
        <f>VLOOKUP(Oktobar_2019[Broj indeksa],LISTA_STUDENTI[[Broj indeksa]:[tip studija]],3,FALSE)</f>
        <v>Tamara</v>
      </c>
      <c r="E37" s="4" t="str">
        <f>VLOOKUP(Oktobar_2019[[#This Row],[Broj indeksa]],LISTA_STUDENTI[[Broj indeksa]:[tip studija]],4,FALSE)</f>
        <v>osnovne strukovne studije</v>
      </c>
      <c r="F37" s="11"/>
      <c r="G37" s="11"/>
      <c r="H37" s="11"/>
      <c r="I37" s="11"/>
      <c r="J37" s="11"/>
      <c r="K37" s="11"/>
      <c r="L37" s="11"/>
      <c r="M37" s="13"/>
    </row>
    <row r="38" spans="1:13" ht="20.100000000000001" customHeight="1" x14ac:dyDescent="0.25">
      <c r="A38" s="7">
        <v>36</v>
      </c>
      <c r="B38" s="4" t="str">
        <f>LISTA_STUDENTI[[#This Row],[Broj indeksa]]</f>
        <v>2018/2037</v>
      </c>
      <c r="C38" s="4" t="str">
        <f>VLOOKUP(Oktobar_2019[[#This Row],[Broj indeksa]],LISTA_STUDENTI[[Broj indeksa]:[tip studija]],2,FALSE)</f>
        <v>Jekić</v>
      </c>
      <c r="D38" s="4" t="str">
        <f>VLOOKUP(Oktobar_2019[Broj indeksa],LISTA_STUDENTI[[Broj indeksa]:[tip studija]],3,FALSE)</f>
        <v>Uroš</v>
      </c>
      <c r="E38" s="4" t="str">
        <f>VLOOKUP(Oktobar_2019[[#This Row],[Broj indeksa]],LISTA_STUDENTI[[Broj indeksa]:[tip studija]],4,FALSE)</f>
        <v>osnovne strukovne studije</v>
      </c>
      <c r="F38" s="11"/>
      <c r="G38" s="11"/>
      <c r="H38" s="11"/>
      <c r="I38" s="11"/>
      <c r="J38" s="11"/>
      <c r="K38" s="11"/>
      <c r="L38" s="11"/>
      <c r="M38" s="13"/>
    </row>
    <row r="39" spans="1:13" ht="20.100000000000001" customHeight="1" x14ac:dyDescent="0.25">
      <c r="A39" s="7">
        <v>37</v>
      </c>
      <c r="B39" s="4" t="str">
        <f>LISTA_STUDENTI[[#This Row],[Broj indeksa]]</f>
        <v>2018/2017</v>
      </c>
      <c r="C39" s="4" t="str">
        <f>VLOOKUP(Oktobar_2019[[#This Row],[Broj indeksa]],LISTA_STUDENTI[[Broj indeksa]:[tip studija]],2,FALSE)</f>
        <v>Jovićević</v>
      </c>
      <c r="D39" s="4" t="str">
        <f>VLOOKUP(Oktobar_2019[Broj indeksa],LISTA_STUDENTI[[Broj indeksa]:[tip studija]],3,FALSE)</f>
        <v>Tara</v>
      </c>
      <c r="E39" s="4" t="str">
        <f>VLOOKUP(Oktobar_2019[[#This Row],[Broj indeksa]],LISTA_STUDENTI[[Broj indeksa]:[tip studija]],4,FALSE)</f>
        <v>osnovne strukovne studije</v>
      </c>
      <c r="F39" s="11"/>
      <c r="G39" s="11"/>
      <c r="H39" s="11"/>
      <c r="I39" s="11"/>
      <c r="J39" s="11"/>
      <c r="K39" s="11"/>
      <c r="L39" s="11"/>
      <c r="M39" s="13"/>
    </row>
    <row r="40" spans="1:13" ht="20.100000000000001" customHeight="1" x14ac:dyDescent="0.25">
      <c r="A40" s="7">
        <v>38</v>
      </c>
      <c r="B40" s="4" t="str">
        <f>LISTA_STUDENTI[[#This Row],[Broj indeksa]]</f>
        <v>2018/2019</v>
      </c>
      <c r="C40" s="4" t="str">
        <f>VLOOKUP(Oktobar_2019[[#This Row],[Broj indeksa]],LISTA_STUDENTI[[Broj indeksa]:[tip studija]],2,FALSE)</f>
        <v>Jovičić</v>
      </c>
      <c r="D40" s="4" t="str">
        <f>VLOOKUP(Oktobar_2019[Broj indeksa],LISTA_STUDENTI[[Broj indeksa]:[tip studija]],3,FALSE)</f>
        <v>Marko</v>
      </c>
      <c r="E40" s="4" t="str">
        <f>VLOOKUP(Oktobar_2019[[#This Row],[Broj indeksa]],LISTA_STUDENTI[[Broj indeksa]:[tip studija]],4,FALSE)</f>
        <v>osnovne strukovne studije</v>
      </c>
      <c r="F40" s="11"/>
      <c r="G40" s="11"/>
      <c r="H40" s="11"/>
      <c r="I40" s="11"/>
      <c r="J40" s="11"/>
      <c r="K40" s="11"/>
      <c r="L40" s="11"/>
      <c r="M40" s="13"/>
    </row>
    <row r="41" spans="1:13" ht="20.100000000000001" customHeight="1" x14ac:dyDescent="0.25">
      <c r="A41" s="7">
        <v>39</v>
      </c>
      <c r="B41" s="4" t="str">
        <f>LISTA_STUDENTI[[#This Row],[Broj indeksa]]</f>
        <v>2015/2526</v>
      </c>
      <c r="C41" s="4" t="str">
        <f>VLOOKUP(Oktobar_2019[[#This Row],[Broj indeksa]],LISTA_STUDENTI[[Broj indeksa]:[tip studija]],2,FALSE)</f>
        <v>Jokić</v>
      </c>
      <c r="D41" s="4" t="str">
        <f>VLOOKUP(Oktobar_2019[Broj indeksa],LISTA_STUDENTI[[Broj indeksa]:[tip studija]],3,FALSE)</f>
        <v>Nemanja</v>
      </c>
      <c r="E41" s="4" t="str">
        <f>VLOOKUP(Oktobar_2019[[#This Row],[Broj indeksa]],LISTA_STUDENTI[[Broj indeksa]:[tip studija]],4,FALSE)</f>
        <v>osnovne strukovne studije</v>
      </c>
      <c r="F41" s="11"/>
      <c r="G41" s="11"/>
      <c r="H41" s="11"/>
      <c r="I41" s="11"/>
      <c r="J41" s="11"/>
      <c r="K41" s="11"/>
      <c r="L41" s="11"/>
      <c r="M41" s="13"/>
    </row>
    <row r="42" spans="1:13" ht="20.100000000000001" customHeight="1" x14ac:dyDescent="0.25">
      <c r="A42" s="7">
        <v>40</v>
      </c>
      <c r="B42" s="4" t="str">
        <f>LISTA_STUDENTI[[#This Row],[Broj indeksa]]</f>
        <v>2018/2011</v>
      </c>
      <c r="C42" s="4" t="str">
        <f>VLOOKUP(Oktobar_2019[[#This Row],[Broj indeksa]],LISTA_STUDENTI[[Broj indeksa]:[tip studija]],2,FALSE)</f>
        <v>Kaitović</v>
      </c>
      <c r="D42" s="4" t="str">
        <f>VLOOKUP(Oktobar_2019[Broj indeksa],LISTA_STUDENTI[[Broj indeksa]:[tip studija]],3,FALSE)</f>
        <v>Tamara</v>
      </c>
      <c r="E42" s="4" t="str">
        <f>VLOOKUP(Oktobar_2019[[#This Row],[Broj indeksa]],LISTA_STUDENTI[[Broj indeksa]:[tip studija]],4,FALSE)</f>
        <v>osnovne strukovne studije</v>
      </c>
      <c r="F42" s="11"/>
      <c r="G42" s="11"/>
      <c r="H42" s="11"/>
      <c r="I42" s="11"/>
      <c r="J42" s="11"/>
      <c r="K42" s="11"/>
      <c r="L42" s="11"/>
      <c r="M42" s="13"/>
    </row>
    <row r="43" spans="1:13" ht="20.100000000000001" customHeight="1" x14ac:dyDescent="0.25">
      <c r="A43" s="7">
        <v>41</v>
      </c>
      <c r="B43" s="4" t="str">
        <f>LISTA_STUDENTI[[#This Row],[Broj indeksa]]</f>
        <v>2018/2050</v>
      </c>
      <c r="C43" s="4" t="str">
        <f>VLOOKUP(Oktobar_2019[[#This Row],[Broj indeksa]],LISTA_STUDENTI[[Broj indeksa]:[tip studija]],2,FALSE)</f>
        <v>Knežević</v>
      </c>
      <c r="D43" s="4" t="str">
        <f>VLOOKUP(Oktobar_2019[Broj indeksa],LISTA_STUDENTI[[Broj indeksa]:[tip studija]],3,FALSE)</f>
        <v>Stefan</v>
      </c>
      <c r="E43" s="4" t="str">
        <f>VLOOKUP(Oktobar_2019[[#This Row],[Broj indeksa]],LISTA_STUDENTI[[Broj indeksa]:[tip studija]],4,FALSE)</f>
        <v>osnovne strukovne studije</v>
      </c>
      <c r="F43" s="11"/>
      <c r="G43" s="11"/>
      <c r="H43" s="11"/>
      <c r="I43" s="11"/>
      <c r="J43" s="11"/>
      <c r="K43" s="11"/>
      <c r="L43" s="11"/>
      <c r="M43" s="13"/>
    </row>
    <row r="44" spans="1:13" ht="20.100000000000001" customHeight="1" x14ac:dyDescent="0.25">
      <c r="A44" s="7">
        <v>42</v>
      </c>
      <c r="B44" s="4" t="str">
        <f>LISTA_STUDENTI[[#This Row],[Broj indeksa]]</f>
        <v>2018/2064</v>
      </c>
      <c r="C44" s="4" t="str">
        <f>VLOOKUP(Oktobar_2019[[#This Row],[Broj indeksa]],LISTA_STUDENTI[[Broj indeksa]:[tip studija]],2,FALSE)</f>
        <v>Kovačević</v>
      </c>
      <c r="D44" s="4" t="str">
        <f>VLOOKUP(Oktobar_2019[Broj indeksa],LISTA_STUDENTI[[Broj indeksa]:[tip studija]],3,FALSE)</f>
        <v>Danilo</v>
      </c>
      <c r="E44" s="4" t="str">
        <f>VLOOKUP(Oktobar_2019[[#This Row],[Broj indeksa]],LISTA_STUDENTI[[Broj indeksa]:[tip studija]],4,FALSE)</f>
        <v>osnovne strukovne studije</v>
      </c>
      <c r="F44" s="11"/>
      <c r="G44" s="11"/>
      <c r="H44" s="11"/>
      <c r="I44" s="11"/>
      <c r="J44" s="11"/>
      <c r="K44" s="11"/>
      <c r="L44" s="11"/>
      <c r="M44" s="13"/>
    </row>
    <row r="45" spans="1:13" ht="20.100000000000001" customHeight="1" x14ac:dyDescent="0.25">
      <c r="A45" s="7">
        <v>43</v>
      </c>
      <c r="B45" s="4" t="str">
        <f>LISTA_STUDENTI[[#This Row],[Broj indeksa]]</f>
        <v>2018/2009</v>
      </c>
      <c r="C45" s="4" t="str">
        <f>VLOOKUP(Oktobar_2019[[#This Row],[Broj indeksa]],LISTA_STUDENTI[[Broj indeksa]:[tip studija]],2,FALSE)</f>
        <v>Kostić</v>
      </c>
      <c r="D45" s="4" t="str">
        <f>VLOOKUP(Oktobar_2019[Broj indeksa],LISTA_STUDENTI[[Broj indeksa]:[tip studija]],3,FALSE)</f>
        <v>Dušan</v>
      </c>
      <c r="E45" s="4" t="str">
        <f>VLOOKUP(Oktobar_2019[[#This Row],[Broj indeksa]],LISTA_STUDENTI[[Broj indeksa]:[tip studija]],4,FALSE)</f>
        <v>osnovne strukovne studije</v>
      </c>
      <c r="F45" s="11"/>
      <c r="G45" s="11"/>
      <c r="H45" s="11"/>
      <c r="I45" s="11"/>
      <c r="J45" s="11"/>
      <c r="K45" s="11"/>
      <c r="L45" s="11"/>
      <c r="M45" s="13"/>
    </row>
    <row r="46" spans="1:13" ht="20.100000000000001" customHeight="1" x14ac:dyDescent="0.25">
      <c r="A46" s="7">
        <v>44</v>
      </c>
      <c r="B46" s="4" t="str">
        <f>LISTA_STUDENTI[[#This Row],[Broj indeksa]]</f>
        <v>2018/2044</v>
      </c>
      <c r="C46" s="4" t="str">
        <f>VLOOKUP(Oktobar_2019[[#This Row],[Broj indeksa]],LISTA_STUDENTI[[Broj indeksa]:[tip studija]],2,FALSE)</f>
        <v>Kuburović</v>
      </c>
      <c r="D46" s="4" t="str">
        <f>VLOOKUP(Oktobar_2019[Broj indeksa],LISTA_STUDENTI[[Broj indeksa]:[tip studija]],3,FALSE)</f>
        <v>Andreja</v>
      </c>
      <c r="E46" s="4" t="str">
        <f>VLOOKUP(Oktobar_2019[[#This Row],[Broj indeksa]],LISTA_STUDENTI[[Broj indeksa]:[tip studija]],4,FALSE)</f>
        <v>osnovne strukovne studije</v>
      </c>
      <c r="F46" s="11"/>
      <c r="G46" s="11"/>
      <c r="H46" s="11"/>
      <c r="I46" s="11"/>
      <c r="J46" s="11"/>
      <c r="K46" s="11"/>
      <c r="L46" s="11"/>
      <c r="M46" s="13"/>
    </row>
    <row r="47" spans="1:13" ht="20.100000000000001" customHeight="1" x14ac:dyDescent="0.25">
      <c r="A47" s="7">
        <v>45</v>
      </c>
      <c r="B47" s="4" t="str">
        <f>LISTA_STUDENTI[[#This Row],[Broj indeksa]]</f>
        <v>2018/2052</v>
      </c>
      <c r="C47" s="4" t="str">
        <f>VLOOKUP(Oktobar_2019[[#This Row],[Broj indeksa]],LISTA_STUDENTI[[Broj indeksa]:[tip studija]],2,FALSE)</f>
        <v>Kučinar</v>
      </c>
      <c r="D47" s="4" t="str">
        <f>VLOOKUP(Oktobar_2019[Broj indeksa],LISTA_STUDENTI[[Broj indeksa]:[tip studija]],3,FALSE)</f>
        <v>Lazar</v>
      </c>
      <c r="E47" s="4" t="str">
        <f>VLOOKUP(Oktobar_2019[[#This Row],[Broj indeksa]],LISTA_STUDENTI[[Broj indeksa]:[tip studija]],4,FALSE)</f>
        <v>osnovne strukovne studije</v>
      </c>
      <c r="F47" s="11"/>
      <c r="G47" s="11"/>
      <c r="H47" s="11"/>
      <c r="I47" s="11"/>
      <c r="J47" s="11"/>
      <c r="K47" s="11"/>
      <c r="L47" s="11"/>
      <c r="M47" s="13"/>
    </row>
    <row r="48" spans="1:13" ht="20.100000000000001" customHeight="1" x14ac:dyDescent="0.25">
      <c r="A48" s="7">
        <v>46</v>
      </c>
      <c r="B48" s="4" t="str">
        <f>LISTA_STUDENTI[[#This Row],[Broj indeksa]]</f>
        <v>2018/2042</v>
      </c>
      <c r="C48" s="4" t="str">
        <f>VLOOKUP(Oktobar_2019[[#This Row],[Broj indeksa]],LISTA_STUDENTI[[Broj indeksa]:[tip studija]],2,FALSE)</f>
        <v>Lončar</v>
      </c>
      <c r="D48" s="4" t="str">
        <f>VLOOKUP(Oktobar_2019[Broj indeksa],LISTA_STUDENTI[[Broj indeksa]:[tip studija]],3,FALSE)</f>
        <v>Luka</v>
      </c>
      <c r="E48" s="4" t="str">
        <f>VLOOKUP(Oktobar_2019[[#This Row],[Broj indeksa]],LISTA_STUDENTI[[Broj indeksa]:[tip studija]],4,FALSE)</f>
        <v>osnovne strukovne studije</v>
      </c>
      <c r="F48" s="11"/>
      <c r="G48" s="11"/>
      <c r="H48" s="11"/>
      <c r="I48" s="11"/>
      <c r="J48" s="11"/>
      <c r="K48" s="11"/>
      <c r="L48" s="11"/>
      <c r="M48" s="13"/>
    </row>
    <row r="49" spans="1:13" ht="20.100000000000001" customHeight="1" x14ac:dyDescent="0.25">
      <c r="A49" s="7">
        <v>47</v>
      </c>
      <c r="B49" s="4" t="str">
        <f>LISTA_STUDENTI[[#This Row],[Broj indeksa]]</f>
        <v>2017/2033</v>
      </c>
      <c r="C49" s="4" t="str">
        <f>VLOOKUP(Oktobar_2019[[#This Row],[Broj indeksa]],LISTA_STUDENTI[[Broj indeksa]:[tip studija]],2,FALSE)</f>
        <v>Majstorović</v>
      </c>
      <c r="D49" s="4" t="str">
        <f>VLOOKUP(Oktobar_2019[Broj indeksa],LISTA_STUDENTI[[Broj indeksa]:[tip studija]],3,FALSE)</f>
        <v>Miloš</v>
      </c>
      <c r="E49" s="4" t="str">
        <f>VLOOKUP(Oktobar_2019[[#This Row],[Broj indeksa]],LISTA_STUDENTI[[Broj indeksa]:[tip studija]],4,FALSE)</f>
        <v>osnovne strukovne studije</v>
      </c>
      <c r="F49" s="11"/>
      <c r="G49" s="11"/>
      <c r="H49" s="11"/>
      <c r="I49" s="11"/>
      <c r="J49" s="11"/>
      <c r="K49" s="11"/>
      <c r="L49" s="11"/>
      <c r="M49" s="13"/>
    </row>
    <row r="50" spans="1:13" ht="20.100000000000001" customHeight="1" x14ac:dyDescent="0.25">
      <c r="A50" s="7">
        <v>48</v>
      </c>
      <c r="B50" s="4" t="str">
        <f>LISTA_STUDENTI[[#This Row],[Broj indeksa]]</f>
        <v>2018/2054</v>
      </c>
      <c r="C50" s="4" t="str">
        <f>VLOOKUP(Oktobar_2019[[#This Row],[Broj indeksa]],LISTA_STUDENTI[[Broj indeksa]:[tip studija]],2,FALSE)</f>
        <v>Maksimović</v>
      </c>
      <c r="D50" s="4" t="str">
        <f>VLOOKUP(Oktobar_2019[Broj indeksa],LISTA_STUDENTI[[Broj indeksa]:[tip studija]],3,FALSE)</f>
        <v>Andrea</v>
      </c>
      <c r="E50" s="4" t="str">
        <f>VLOOKUP(Oktobar_2019[[#This Row],[Broj indeksa]],LISTA_STUDENTI[[Broj indeksa]:[tip studija]],4,FALSE)</f>
        <v>osnovne strukovne studije</v>
      </c>
      <c r="F50" s="11"/>
      <c r="G50" s="11"/>
      <c r="H50" s="11"/>
      <c r="I50" s="11"/>
      <c r="J50" s="11"/>
      <c r="K50" s="11"/>
      <c r="L50" s="11"/>
      <c r="M50" s="13"/>
    </row>
    <row r="51" spans="1:13" ht="20.100000000000001" customHeight="1" x14ac:dyDescent="0.25">
      <c r="A51" s="7">
        <v>49</v>
      </c>
      <c r="B51" s="4" t="str">
        <f>LISTA_STUDENTI[[#This Row],[Broj indeksa]]</f>
        <v>2018/2056</v>
      </c>
      <c r="C51" s="4" t="str">
        <f>VLOOKUP(Oktobar_2019[[#This Row],[Broj indeksa]],LISTA_STUDENTI[[Broj indeksa]:[tip studija]],2,FALSE)</f>
        <v>Mandić</v>
      </c>
      <c r="D51" s="4" t="str">
        <f>VLOOKUP(Oktobar_2019[Broj indeksa],LISTA_STUDENTI[[Broj indeksa]:[tip studija]],3,FALSE)</f>
        <v>Marija</v>
      </c>
      <c r="E51" s="4" t="str">
        <f>VLOOKUP(Oktobar_2019[[#This Row],[Broj indeksa]],LISTA_STUDENTI[[Broj indeksa]:[tip studija]],4,FALSE)</f>
        <v>osnovne strukovne studije</v>
      </c>
      <c r="F51" s="11"/>
      <c r="G51" s="11"/>
      <c r="H51" s="11"/>
      <c r="I51" s="11"/>
      <c r="J51" s="11"/>
      <c r="K51" s="11"/>
      <c r="L51" s="11"/>
      <c r="M51" s="13"/>
    </row>
    <row r="52" spans="1:13" ht="20.100000000000001" customHeight="1" x14ac:dyDescent="0.25">
      <c r="A52" s="7">
        <v>50</v>
      </c>
      <c r="B52" s="4" t="str">
        <f>LISTA_STUDENTI[[#This Row],[Broj indeksa]]</f>
        <v>2018/2066</v>
      </c>
      <c r="C52" s="4" t="str">
        <f>VLOOKUP(Oktobar_2019[[#This Row],[Broj indeksa]],LISTA_STUDENTI[[Broj indeksa]:[tip studija]],2,FALSE)</f>
        <v>Marković</v>
      </c>
      <c r="D52" s="4" t="str">
        <f>VLOOKUP(Oktobar_2019[Broj indeksa],LISTA_STUDENTI[[Broj indeksa]:[tip studija]],3,FALSE)</f>
        <v>Katarina</v>
      </c>
      <c r="E52" s="4" t="str">
        <f>VLOOKUP(Oktobar_2019[[#This Row],[Broj indeksa]],LISTA_STUDENTI[[Broj indeksa]:[tip studija]],4,FALSE)</f>
        <v>osnovne strukovne studije</v>
      </c>
      <c r="F52" s="11"/>
      <c r="G52" s="11"/>
      <c r="H52" s="11"/>
      <c r="I52" s="11"/>
      <c r="J52" s="11"/>
      <c r="K52" s="11"/>
      <c r="L52" s="11"/>
      <c r="M52" s="13"/>
    </row>
    <row r="53" spans="1:13" ht="20.100000000000001" customHeight="1" x14ac:dyDescent="0.25">
      <c r="A53" s="7">
        <v>51</v>
      </c>
      <c r="B53" s="4" t="str">
        <f>LISTA_STUDENTI[[#This Row],[Broj indeksa]]</f>
        <v>2018/2048</v>
      </c>
      <c r="C53" s="4" t="str">
        <f>VLOOKUP(Oktobar_2019[[#This Row],[Broj indeksa]],LISTA_STUDENTI[[Broj indeksa]:[tip studija]],2,FALSE)</f>
        <v>Maćešić</v>
      </c>
      <c r="D53" s="4" t="str">
        <f>VLOOKUP(Oktobar_2019[Broj indeksa],LISTA_STUDENTI[[Broj indeksa]:[tip studija]],3,FALSE)</f>
        <v>Srđan</v>
      </c>
      <c r="E53" s="4" t="str">
        <f>VLOOKUP(Oktobar_2019[[#This Row],[Broj indeksa]],LISTA_STUDENTI[[Broj indeksa]:[tip studija]],4,FALSE)</f>
        <v>osnovne strukovne studije</v>
      </c>
      <c r="F53" s="11"/>
      <c r="G53" s="11"/>
      <c r="H53" s="11"/>
      <c r="I53" s="11"/>
      <c r="J53" s="11"/>
      <c r="K53" s="11"/>
      <c r="L53" s="11"/>
      <c r="M53" s="13"/>
    </row>
    <row r="54" spans="1:13" ht="20.100000000000001" customHeight="1" x14ac:dyDescent="0.25">
      <c r="A54" s="7">
        <v>52</v>
      </c>
      <c r="B54" s="4" t="str">
        <f>LISTA_STUDENTI[[#This Row],[Broj indeksa]]</f>
        <v>2018/2004</v>
      </c>
      <c r="C54" s="4" t="str">
        <f>VLOOKUP(Oktobar_2019[[#This Row],[Broj indeksa]],LISTA_STUDENTI[[Broj indeksa]:[tip studija]],2,FALSE)</f>
        <v>Mijatović</v>
      </c>
      <c r="D54" s="4" t="str">
        <f>VLOOKUP(Oktobar_2019[Broj indeksa],LISTA_STUDENTI[[Broj indeksa]:[tip studija]],3,FALSE)</f>
        <v>Bojan</v>
      </c>
      <c r="E54" s="4" t="str">
        <f>VLOOKUP(Oktobar_2019[[#This Row],[Broj indeksa]],LISTA_STUDENTI[[Broj indeksa]:[tip studija]],4,FALSE)</f>
        <v>osnovne strukovne studije</v>
      </c>
      <c r="F54" s="11"/>
      <c r="G54" s="11"/>
      <c r="H54" s="11"/>
      <c r="I54" s="11"/>
      <c r="J54" s="11"/>
      <c r="K54" s="11"/>
      <c r="L54" s="11"/>
      <c r="M54" s="13"/>
    </row>
    <row r="55" spans="1:13" ht="20.100000000000001" customHeight="1" x14ac:dyDescent="0.25">
      <c r="A55" s="7">
        <v>53</v>
      </c>
      <c r="B55" s="4" t="str">
        <f>LISTA_STUDENTI[[#This Row],[Broj indeksa]]</f>
        <v>2018/2062</v>
      </c>
      <c r="C55" s="4" t="str">
        <f>VLOOKUP(Oktobar_2019[[#This Row],[Broj indeksa]],LISTA_STUDENTI[[Broj indeksa]:[tip studija]],2,FALSE)</f>
        <v>Milivojević</v>
      </c>
      <c r="D55" s="4" t="str">
        <f>VLOOKUP(Oktobar_2019[Broj indeksa],LISTA_STUDENTI[[Broj indeksa]:[tip studija]],3,FALSE)</f>
        <v>Petar</v>
      </c>
      <c r="E55" s="4" t="str">
        <f>VLOOKUP(Oktobar_2019[[#This Row],[Broj indeksa]],LISTA_STUDENTI[[Broj indeksa]:[tip studija]],4,FALSE)</f>
        <v>osnovne strukovne studije</v>
      </c>
      <c r="F55" s="11"/>
      <c r="G55" s="11"/>
      <c r="H55" s="11"/>
      <c r="I55" s="11"/>
      <c r="J55" s="11"/>
      <c r="K55" s="11"/>
      <c r="L55" s="11"/>
      <c r="M55" s="13"/>
    </row>
    <row r="56" spans="1:13" ht="20.100000000000001" customHeight="1" x14ac:dyDescent="0.25">
      <c r="A56" s="7">
        <v>54</v>
      </c>
      <c r="B56" s="4" t="str">
        <f>LISTA_STUDENTI[[#This Row],[Broj indeksa]]</f>
        <v>2018/2512</v>
      </c>
      <c r="C56" s="4" t="str">
        <f>VLOOKUP(Oktobar_2019[[#This Row],[Broj indeksa]],LISTA_STUDENTI[[Broj indeksa]:[tip studija]],2,FALSE)</f>
        <v>Milošević</v>
      </c>
      <c r="D56" s="4" t="str">
        <f>VLOOKUP(Oktobar_2019[Broj indeksa],LISTA_STUDENTI[[Broj indeksa]:[tip studija]],3,FALSE)</f>
        <v>Irena</v>
      </c>
      <c r="E56" s="4" t="str">
        <f>VLOOKUP(Oktobar_2019[[#This Row],[Broj indeksa]],LISTA_STUDENTI[[Broj indeksa]:[tip studija]],4,FALSE)</f>
        <v>osnovne strukovne studije</v>
      </c>
      <c r="F56" s="11"/>
      <c r="G56" s="11"/>
      <c r="H56" s="11"/>
      <c r="I56" s="11"/>
      <c r="J56" s="11"/>
      <c r="K56" s="11"/>
      <c r="L56" s="11"/>
      <c r="M56" s="13"/>
    </row>
    <row r="57" spans="1:13" ht="20.100000000000001" customHeight="1" x14ac:dyDescent="0.25">
      <c r="A57" s="7">
        <v>55</v>
      </c>
      <c r="B57" s="4" t="str">
        <f>LISTA_STUDENTI[[#This Row],[Broj indeksa]]</f>
        <v>2018/2034</v>
      </c>
      <c r="C57" s="4" t="str">
        <f>VLOOKUP(Oktobar_2019[[#This Row],[Broj indeksa]],LISTA_STUDENTI[[Broj indeksa]:[tip studija]],2,FALSE)</f>
        <v>Milošević</v>
      </c>
      <c r="D57" s="4" t="str">
        <f>VLOOKUP(Oktobar_2019[Broj indeksa],LISTA_STUDENTI[[Broj indeksa]:[tip studija]],3,FALSE)</f>
        <v>Strahinja</v>
      </c>
      <c r="E57" s="4" t="str">
        <f>VLOOKUP(Oktobar_2019[[#This Row],[Broj indeksa]],LISTA_STUDENTI[[Broj indeksa]:[tip studija]],4,FALSE)</f>
        <v>osnovne strukovne studije</v>
      </c>
      <c r="F57" s="11"/>
      <c r="G57" s="11"/>
      <c r="H57" s="11"/>
      <c r="I57" s="11"/>
      <c r="J57" s="11"/>
      <c r="K57" s="11"/>
      <c r="L57" s="11"/>
      <c r="M57" s="13"/>
    </row>
    <row r="58" spans="1:13" ht="20.100000000000001" customHeight="1" x14ac:dyDescent="0.25">
      <c r="A58" s="7">
        <v>56</v>
      </c>
      <c r="B58" s="4" t="str">
        <f>LISTA_STUDENTI[[#This Row],[Broj indeksa]]</f>
        <v>2018/2068</v>
      </c>
      <c r="C58" s="4" t="str">
        <f>VLOOKUP(Oktobar_2019[[#This Row],[Broj indeksa]],LISTA_STUDENTI[[Broj indeksa]:[tip studija]],2,FALSE)</f>
        <v>Milošević</v>
      </c>
      <c r="D58" s="4" t="str">
        <f>VLOOKUP(Oktobar_2019[Broj indeksa],LISTA_STUDENTI[[Broj indeksa]:[tip studija]],3,FALSE)</f>
        <v>Miloš</v>
      </c>
      <c r="E58" s="4" t="str">
        <f>VLOOKUP(Oktobar_2019[[#This Row],[Broj indeksa]],LISTA_STUDENTI[[Broj indeksa]:[tip studija]],4,FALSE)</f>
        <v>osnovne strukovne studije</v>
      </c>
      <c r="F58" s="11"/>
      <c r="G58" s="11"/>
      <c r="H58" s="11"/>
      <c r="I58" s="11"/>
      <c r="J58" s="11"/>
      <c r="K58" s="11"/>
      <c r="L58" s="11"/>
      <c r="M58" s="13"/>
    </row>
    <row r="59" spans="1:13" ht="20.100000000000001" customHeight="1" x14ac:dyDescent="0.25">
      <c r="A59" s="7">
        <v>57</v>
      </c>
      <c r="B59" s="4" t="str">
        <f>LISTA_STUDENTI[[#This Row],[Broj indeksa]]</f>
        <v>2018/2505</v>
      </c>
      <c r="C59" s="4" t="str">
        <f>VLOOKUP(Oktobar_2019[[#This Row],[Broj indeksa]],LISTA_STUDENTI[[Broj indeksa]:[tip studija]],2,FALSE)</f>
        <v>Mitrović</v>
      </c>
      <c r="D59" s="4" t="str">
        <f>VLOOKUP(Oktobar_2019[Broj indeksa],LISTA_STUDENTI[[Broj indeksa]:[tip studija]],3,FALSE)</f>
        <v>Dragan</v>
      </c>
      <c r="E59" s="4" t="str">
        <f>VLOOKUP(Oktobar_2019[[#This Row],[Broj indeksa]],LISTA_STUDENTI[[Broj indeksa]:[tip studija]],4,FALSE)</f>
        <v>osnovne strukovne studije</v>
      </c>
      <c r="F59" s="11"/>
      <c r="G59" s="11"/>
      <c r="H59" s="11"/>
      <c r="I59" s="11"/>
      <c r="J59" s="11"/>
      <c r="K59" s="11"/>
      <c r="L59" s="11"/>
      <c r="M59" s="13"/>
    </row>
    <row r="60" spans="1:13" ht="20.100000000000001" customHeight="1" x14ac:dyDescent="0.25">
      <c r="A60" s="7">
        <v>58</v>
      </c>
      <c r="B60" s="4" t="str">
        <f>LISTA_STUDENTI[[#This Row],[Broj indeksa]]</f>
        <v>2018/2046</v>
      </c>
      <c r="C60" s="4" t="str">
        <f>VLOOKUP(Oktobar_2019[[#This Row],[Broj indeksa]],LISTA_STUDENTI[[Broj indeksa]:[tip studija]],2,FALSE)</f>
        <v>Mlađenović</v>
      </c>
      <c r="D60" s="4" t="str">
        <f>VLOOKUP(Oktobar_2019[Broj indeksa],LISTA_STUDENTI[[Broj indeksa]:[tip studija]],3,FALSE)</f>
        <v>Natalija</v>
      </c>
      <c r="E60" s="4" t="str">
        <f>VLOOKUP(Oktobar_2019[[#This Row],[Broj indeksa]],LISTA_STUDENTI[[Broj indeksa]:[tip studija]],4,FALSE)</f>
        <v>osnovne strukovne studije</v>
      </c>
      <c r="F60" s="11"/>
      <c r="G60" s="11"/>
      <c r="H60" s="11"/>
      <c r="I60" s="11"/>
      <c r="J60" s="11"/>
      <c r="K60" s="11"/>
      <c r="L60" s="11"/>
      <c r="M60" s="13"/>
    </row>
    <row r="61" spans="1:13" ht="20.100000000000001" customHeight="1" x14ac:dyDescent="0.25">
      <c r="A61" s="7">
        <v>59</v>
      </c>
      <c r="B61" s="4" t="str">
        <f>LISTA_STUDENTI[[#This Row],[Broj indeksa]]</f>
        <v>2017/2042</v>
      </c>
      <c r="C61" s="4" t="str">
        <f>VLOOKUP(Oktobar_2019[[#This Row],[Broj indeksa]],LISTA_STUDENTI[[Broj indeksa]:[tip studija]],2,FALSE)</f>
        <v>Nešovanović</v>
      </c>
      <c r="D61" s="4" t="str">
        <f>VLOOKUP(Oktobar_2019[Broj indeksa],LISTA_STUDENTI[[Broj indeksa]:[tip studija]],3,FALSE)</f>
        <v>Đorđe</v>
      </c>
      <c r="E61" s="4" t="str">
        <f>VLOOKUP(Oktobar_2019[[#This Row],[Broj indeksa]],LISTA_STUDENTI[[Broj indeksa]:[tip studija]],4,FALSE)</f>
        <v>osnovne strukovne studije</v>
      </c>
      <c r="F61" s="11"/>
      <c r="G61" s="11"/>
      <c r="H61" s="11"/>
      <c r="I61" s="11"/>
      <c r="J61" s="11"/>
      <c r="K61" s="11"/>
      <c r="L61" s="11"/>
      <c r="M61" s="13"/>
    </row>
    <row r="62" spans="1:13" ht="20.100000000000001" customHeight="1" x14ac:dyDescent="0.25">
      <c r="A62" s="7">
        <v>60</v>
      </c>
      <c r="B62" s="4" t="str">
        <f>LISTA_STUDENTI[[#This Row],[Broj indeksa]]</f>
        <v>2018/2016</v>
      </c>
      <c r="C62" s="4" t="str">
        <f>VLOOKUP(Oktobar_2019[[#This Row],[Broj indeksa]],LISTA_STUDENTI[[Broj indeksa]:[tip studija]],2,FALSE)</f>
        <v>Nikolovski</v>
      </c>
      <c r="D62" s="4" t="str">
        <f>VLOOKUP(Oktobar_2019[Broj indeksa],LISTA_STUDENTI[[Broj indeksa]:[tip studija]],3,FALSE)</f>
        <v>Ilija</v>
      </c>
      <c r="E62" s="4" t="str">
        <f>VLOOKUP(Oktobar_2019[[#This Row],[Broj indeksa]],LISTA_STUDENTI[[Broj indeksa]:[tip studija]],4,FALSE)</f>
        <v>osnovne strukovne studije</v>
      </c>
      <c r="F62" s="11"/>
      <c r="G62" s="11"/>
      <c r="H62" s="11"/>
      <c r="I62" s="11"/>
      <c r="J62" s="11"/>
      <c r="K62" s="11"/>
      <c r="L62" s="11"/>
      <c r="M62" s="13"/>
    </row>
    <row r="63" spans="1:13" ht="20.100000000000001" customHeight="1" x14ac:dyDescent="0.25">
      <c r="A63" s="7">
        <v>61</v>
      </c>
      <c r="B63" s="4" t="str">
        <f>LISTA_STUDENTI[[#This Row],[Broj indeksa]]</f>
        <v>2018/2501</v>
      </c>
      <c r="C63" s="4" t="str">
        <f>VLOOKUP(Oktobar_2019[[#This Row],[Broj indeksa]],LISTA_STUDENTI[[Broj indeksa]:[tip studija]],2,FALSE)</f>
        <v>Novaković</v>
      </c>
      <c r="D63" s="4" t="str">
        <f>VLOOKUP(Oktobar_2019[Broj indeksa],LISTA_STUDENTI[[Broj indeksa]:[tip studija]],3,FALSE)</f>
        <v>Milena</v>
      </c>
      <c r="E63" s="4" t="str">
        <f>VLOOKUP(Oktobar_2019[[#This Row],[Broj indeksa]],LISTA_STUDENTI[[Broj indeksa]:[tip studija]],4,FALSE)</f>
        <v>osnovne strukovne studije</v>
      </c>
      <c r="F63" s="11"/>
      <c r="G63" s="11"/>
      <c r="H63" s="11"/>
      <c r="I63" s="11"/>
      <c r="J63" s="11"/>
      <c r="K63" s="11"/>
      <c r="L63" s="11"/>
      <c r="M63" s="13"/>
    </row>
    <row r="64" spans="1:13" ht="20.100000000000001" customHeight="1" x14ac:dyDescent="0.25">
      <c r="A64" s="7">
        <v>62</v>
      </c>
      <c r="B64" s="4" t="str">
        <f>LISTA_STUDENTI[[#This Row],[Broj indeksa]]</f>
        <v>2018/2028</v>
      </c>
      <c r="C64" s="4" t="str">
        <f>VLOOKUP(Oktobar_2019[[#This Row],[Broj indeksa]],LISTA_STUDENTI[[Broj indeksa]:[tip studija]],2,FALSE)</f>
        <v>Obradović</v>
      </c>
      <c r="D64" s="4" t="str">
        <f>VLOOKUP(Oktobar_2019[Broj indeksa],LISTA_STUDENTI[[Broj indeksa]:[tip studija]],3,FALSE)</f>
        <v>Marija</v>
      </c>
      <c r="E64" s="4" t="str">
        <f>VLOOKUP(Oktobar_2019[[#This Row],[Broj indeksa]],LISTA_STUDENTI[[Broj indeksa]:[tip studija]],4,FALSE)</f>
        <v>osnovne strukovne studije</v>
      </c>
      <c r="F64" s="11"/>
      <c r="G64" s="11"/>
      <c r="H64" s="11"/>
      <c r="I64" s="11"/>
      <c r="J64" s="11"/>
      <c r="K64" s="11"/>
      <c r="L64" s="11"/>
      <c r="M64" s="13"/>
    </row>
    <row r="65" spans="1:13" ht="20.100000000000001" customHeight="1" x14ac:dyDescent="0.25">
      <c r="A65" s="7">
        <v>63</v>
      </c>
      <c r="B65" s="4" t="str">
        <f>LISTA_STUDENTI[[#This Row],[Broj indeksa]]</f>
        <v>2018/2503</v>
      </c>
      <c r="C65" s="4" t="str">
        <f>VLOOKUP(Oktobar_2019[[#This Row],[Broj indeksa]],LISTA_STUDENTI[[Broj indeksa]:[tip studija]],2,FALSE)</f>
        <v>Ognjenović</v>
      </c>
      <c r="D65" s="4" t="str">
        <f>VLOOKUP(Oktobar_2019[Broj indeksa],LISTA_STUDENTI[[Broj indeksa]:[tip studija]],3,FALSE)</f>
        <v>Katarina</v>
      </c>
      <c r="E65" s="4" t="str">
        <f>VLOOKUP(Oktobar_2019[[#This Row],[Broj indeksa]],LISTA_STUDENTI[[Broj indeksa]:[tip studija]],4,FALSE)</f>
        <v>osnovne strukovne studije</v>
      </c>
      <c r="F65" s="11"/>
      <c r="G65" s="11"/>
      <c r="H65" s="11"/>
      <c r="I65" s="11"/>
      <c r="J65" s="11"/>
      <c r="K65" s="11"/>
      <c r="L65" s="11"/>
      <c r="M65" s="13"/>
    </row>
    <row r="66" spans="1:13" ht="20.100000000000001" customHeight="1" x14ac:dyDescent="0.25">
      <c r="A66" s="7">
        <v>64</v>
      </c>
      <c r="B66" s="4" t="str">
        <f>LISTA_STUDENTI[[#This Row],[Broj indeksa]]</f>
        <v>2018/2069</v>
      </c>
      <c r="C66" s="4" t="str">
        <f>VLOOKUP(Oktobar_2019[[#This Row],[Broj indeksa]],LISTA_STUDENTI[[Broj indeksa]:[tip studija]],2,FALSE)</f>
        <v>Ožegović</v>
      </c>
      <c r="D66" s="4" t="str">
        <f>VLOOKUP(Oktobar_2019[Broj indeksa],LISTA_STUDENTI[[Broj indeksa]:[tip studija]],3,FALSE)</f>
        <v>Milorad</v>
      </c>
      <c r="E66" s="4" t="str">
        <f>VLOOKUP(Oktobar_2019[[#This Row],[Broj indeksa]],LISTA_STUDENTI[[Broj indeksa]:[tip studija]],4,FALSE)</f>
        <v>osnovne strukovne studije</v>
      </c>
      <c r="F66" s="11"/>
      <c r="G66" s="11"/>
      <c r="H66" s="11"/>
      <c r="I66" s="11"/>
      <c r="J66" s="11"/>
      <c r="K66" s="11"/>
      <c r="L66" s="11"/>
      <c r="M66" s="13"/>
    </row>
    <row r="67" spans="1:13" ht="20.100000000000001" customHeight="1" x14ac:dyDescent="0.25">
      <c r="A67" s="7">
        <v>65</v>
      </c>
      <c r="B67" s="4" t="str">
        <f>LISTA_STUDENTI[[#This Row],[Broj indeksa]]</f>
        <v>2018/2032</v>
      </c>
      <c r="C67" s="4" t="str">
        <f>VLOOKUP(Oktobar_2019[[#This Row],[Broj indeksa]],LISTA_STUDENTI[[Broj indeksa]:[tip studija]],2,FALSE)</f>
        <v>Otović</v>
      </c>
      <c r="D67" s="4" t="str">
        <f>VLOOKUP(Oktobar_2019[Broj indeksa],LISTA_STUDENTI[[Broj indeksa]:[tip studija]],3,FALSE)</f>
        <v>David</v>
      </c>
      <c r="E67" s="4" t="str">
        <f>VLOOKUP(Oktobar_2019[[#This Row],[Broj indeksa]],LISTA_STUDENTI[[Broj indeksa]:[tip studija]],4,FALSE)</f>
        <v>osnovne strukovne studije</v>
      </c>
      <c r="F67" s="11"/>
      <c r="G67" s="11"/>
      <c r="H67" s="11"/>
      <c r="I67" s="11"/>
      <c r="J67" s="11"/>
      <c r="K67" s="11"/>
      <c r="L67" s="11"/>
      <c r="M67" s="13"/>
    </row>
    <row r="68" spans="1:13" ht="20.100000000000001" customHeight="1" x14ac:dyDescent="0.25">
      <c r="A68" s="7">
        <v>66</v>
      </c>
      <c r="B68" s="4" t="str">
        <f>LISTA_STUDENTI[[#This Row],[Broj indeksa]]</f>
        <v>2018/2039</v>
      </c>
      <c r="C68" s="4" t="str">
        <f>VLOOKUP(Oktobar_2019[[#This Row],[Broj indeksa]],LISTA_STUDENTI[[Broj indeksa]:[tip studija]],2,FALSE)</f>
        <v>Pantić</v>
      </c>
      <c r="D68" s="4" t="str">
        <f>VLOOKUP(Oktobar_2019[Broj indeksa],LISTA_STUDENTI[[Broj indeksa]:[tip studija]],3,FALSE)</f>
        <v>Viktor</v>
      </c>
      <c r="E68" s="4" t="str">
        <f>VLOOKUP(Oktobar_2019[[#This Row],[Broj indeksa]],LISTA_STUDENTI[[Broj indeksa]:[tip studija]],4,FALSE)</f>
        <v>osnovne strukovne studije</v>
      </c>
      <c r="F68" s="11"/>
      <c r="G68" s="11"/>
      <c r="H68" s="11"/>
      <c r="I68" s="11"/>
      <c r="J68" s="11"/>
      <c r="K68" s="11"/>
      <c r="L68" s="11"/>
      <c r="M68" s="13"/>
    </row>
    <row r="69" spans="1:13" ht="20.100000000000001" customHeight="1" x14ac:dyDescent="0.25">
      <c r="A69" s="7">
        <v>67</v>
      </c>
      <c r="B69" s="4" t="str">
        <f>LISTA_STUDENTI[[#This Row],[Broj indeksa]]</f>
        <v>2018/2023</v>
      </c>
      <c r="C69" s="4" t="str">
        <f>VLOOKUP(Oktobar_2019[[#This Row],[Broj indeksa]],LISTA_STUDENTI[[Broj indeksa]:[tip studija]],2,FALSE)</f>
        <v>Petković</v>
      </c>
      <c r="D69" s="4" t="str">
        <f>VLOOKUP(Oktobar_2019[Broj indeksa],LISTA_STUDENTI[[Broj indeksa]:[tip studija]],3,FALSE)</f>
        <v>Zoran</v>
      </c>
      <c r="E69" s="4" t="str">
        <f>VLOOKUP(Oktobar_2019[[#This Row],[Broj indeksa]],LISTA_STUDENTI[[Broj indeksa]:[tip studija]],4,FALSE)</f>
        <v>osnovne strukovne studije</v>
      </c>
      <c r="F69" s="11"/>
      <c r="G69" s="11"/>
      <c r="H69" s="11"/>
      <c r="I69" s="11"/>
      <c r="J69" s="11"/>
      <c r="K69" s="11"/>
      <c r="L69" s="11"/>
      <c r="M69" s="13"/>
    </row>
    <row r="70" spans="1:13" ht="20.100000000000001" customHeight="1" x14ac:dyDescent="0.25">
      <c r="A70" s="7">
        <v>68</v>
      </c>
      <c r="B70" s="4" t="str">
        <f>LISTA_STUDENTI[[#This Row],[Broj indeksa]]</f>
        <v>2016/2514</v>
      </c>
      <c r="C70" s="4" t="str">
        <f>VLOOKUP(Oktobar_2019[[#This Row],[Broj indeksa]],LISTA_STUDENTI[[Broj indeksa]:[tip studija]],2,FALSE)</f>
        <v>Petrović</v>
      </c>
      <c r="D70" s="4" t="str">
        <f>VLOOKUP(Oktobar_2019[Broj indeksa],LISTA_STUDENTI[[Broj indeksa]:[tip studija]],3,FALSE)</f>
        <v>Aleksandra</v>
      </c>
      <c r="E70" s="4" t="str">
        <f>VLOOKUP(Oktobar_2019[[#This Row],[Broj indeksa]],LISTA_STUDENTI[[Broj indeksa]:[tip studija]],4,FALSE)</f>
        <v>osnovne strukovne studije</v>
      </c>
      <c r="F70" s="11"/>
      <c r="G70" s="11"/>
      <c r="H70" s="11"/>
      <c r="I70" s="11"/>
      <c r="J70" s="11"/>
      <c r="K70" s="11"/>
      <c r="L70" s="11"/>
      <c r="M70" s="13"/>
    </row>
    <row r="71" spans="1:13" ht="20.100000000000001" customHeight="1" x14ac:dyDescent="0.25">
      <c r="A71" s="7">
        <v>69</v>
      </c>
      <c r="B71" s="4" t="str">
        <f>LISTA_STUDENTI[[#This Row],[Broj indeksa]]</f>
        <v>2018/2506</v>
      </c>
      <c r="C71" s="4" t="str">
        <f>VLOOKUP(Oktobar_2019[[#This Row],[Broj indeksa]],LISTA_STUDENTI[[Broj indeksa]:[tip studija]],2,FALSE)</f>
        <v>Petrović</v>
      </c>
      <c r="D71" s="4" t="str">
        <f>VLOOKUP(Oktobar_2019[Broj indeksa],LISTA_STUDENTI[[Broj indeksa]:[tip studija]],3,FALSE)</f>
        <v>Mirela</v>
      </c>
      <c r="E71" s="4" t="str">
        <f>VLOOKUP(Oktobar_2019[[#This Row],[Broj indeksa]],LISTA_STUDENTI[[Broj indeksa]:[tip studija]],4,FALSE)</f>
        <v>osnovne strukovne studije</v>
      </c>
      <c r="F71" s="11"/>
      <c r="G71" s="11"/>
      <c r="H71" s="11"/>
      <c r="I71" s="11"/>
      <c r="J71" s="11"/>
      <c r="K71" s="11"/>
      <c r="L71" s="11"/>
      <c r="M71" s="13"/>
    </row>
    <row r="72" spans="1:13" ht="20.100000000000001" customHeight="1" x14ac:dyDescent="0.25">
      <c r="A72" s="7">
        <v>70</v>
      </c>
      <c r="B72" s="4" t="str">
        <f>LISTA_STUDENTI[[#This Row],[Broj indeksa]]</f>
        <v>2017/2034</v>
      </c>
      <c r="C72" s="4" t="str">
        <f>VLOOKUP(Oktobar_2019[[#This Row],[Broj indeksa]],LISTA_STUDENTI[[Broj indeksa]:[tip studija]],2,FALSE)</f>
        <v>Petrović</v>
      </c>
      <c r="D72" s="4" t="str">
        <f>VLOOKUP(Oktobar_2019[Broj indeksa],LISTA_STUDENTI[[Broj indeksa]:[tip studija]],3,FALSE)</f>
        <v>Jovan</v>
      </c>
      <c r="E72" s="4" t="str">
        <f>VLOOKUP(Oktobar_2019[[#This Row],[Broj indeksa]],LISTA_STUDENTI[[Broj indeksa]:[tip studija]],4,FALSE)</f>
        <v>osnovne strukovne studije</v>
      </c>
      <c r="F72" s="11"/>
      <c r="G72" s="11"/>
      <c r="H72" s="11"/>
      <c r="I72" s="11"/>
      <c r="J72" s="11"/>
      <c r="K72" s="11"/>
      <c r="L72" s="11"/>
      <c r="M72" s="13"/>
    </row>
    <row r="73" spans="1:13" ht="20.100000000000001" customHeight="1" x14ac:dyDescent="0.25">
      <c r="A73" s="7">
        <v>71</v>
      </c>
      <c r="B73" s="4" t="str">
        <f>LISTA_STUDENTI[[#This Row],[Broj indeksa]]</f>
        <v>2018/2010</v>
      </c>
      <c r="C73" s="4" t="str">
        <f>VLOOKUP(Oktobar_2019[[#This Row],[Broj indeksa]],LISTA_STUDENTI[[Broj indeksa]:[tip studija]],2,FALSE)</f>
        <v>Petrović</v>
      </c>
      <c r="D73" s="4" t="str">
        <f>VLOOKUP(Oktobar_2019[Broj indeksa],LISTA_STUDENTI[[Broj indeksa]:[tip studija]],3,FALSE)</f>
        <v>Veljko</v>
      </c>
      <c r="E73" s="4" t="str">
        <f>VLOOKUP(Oktobar_2019[[#This Row],[Broj indeksa]],LISTA_STUDENTI[[Broj indeksa]:[tip studija]],4,FALSE)</f>
        <v>osnovne strukovne studije</v>
      </c>
      <c r="F73" s="11"/>
      <c r="G73" s="11"/>
      <c r="H73" s="11"/>
      <c r="I73" s="11"/>
      <c r="J73" s="11"/>
      <c r="K73" s="11"/>
      <c r="L73" s="11"/>
      <c r="M73" s="13"/>
    </row>
    <row r="74" spans="1:13" ht="20.100000000000001" customHeight="1" x14ac:dyDescent="0.25">
      <c r="A74" s="7">
        <v>72</v>
      </c>
      <c r="B74" s="4" t="str">
        <f>LISTA_STUDENTI[[#This Row],[Broj indeksa]]</f>
        <v>2018/2504</v>
      </c>
      <c r="C74" s="4" t="str">
        <f>VLOOKUP(Oktobar_2019[[#This Row],[Broj indeksa]],LISTA_STUDENTI[[Broj indeksa]:[tip studija]],2,FALSE)</f>
        <v>Prelić</v>
      </c>
      <c r="D74" s="4" t="str">
        <f>VLOOKUP(Oktobar_2019[Broj indeksa],LISTA_STUDENTI[[Broj indeksa]:[tip studija]],3,FALSE)</f>
        <v>Gordana</v>
      </c>
      <c r="E74" s="4" t="str">
        <f>VLOOKUP(Oktobar_2019[[#This Row],[Broj indeksa]],LISTA_STUDENTI[[Broj indeksa]:[tip studija]],4,FALSE)</f>
        <v>osnovne strukovne studije</v>
      </c>
      <c r="F74" s="11"/>
      <c r="G74" s="11"/>
      <c r="H74" s="11"/>
      <c r="I74" s="11"/>
      <c r="J74" s="11"/>
      <c r="K74" s="11"/>
      <c r="L74" s="11"/>
      <c r="M74" s="13"/>
    </row>
    <row r="75" spans="1:13" ht="20.100000000000001" customHeight="1" x14ac:dyDescent="0.25">
      <c r="A75" s="7">
        <v>73</v>
      </c>
      <c r="B75" s="4" t="str">
        <f>LISTA_STUDENTI[[#This Row],[Broj indeksa]]</f>
        <v>2018/2508</v>
      </c>
      <c r="C75" s="4" t="str">
        <f>VLOOKUP(Oktobar_2019[[#This Row],[Broj indeksa]],LISTA_STUDENTI[[Broj indeksa]:[tip studija]],2,FALSE)</f>
        <v>Prizrenac</v>
      </c>
      <c r="D75" s="4" t="str">
        <f>VLOOKUP(Oktobar_2019[Broj indeksa],LISTA_STUDENTI[[Broj indeksa]:[tip studija]],3,FALSE)</f>
        <v>Aleksandar</v>
      </c>
      <c r="E75" s="4" t="str">
        <f>VLOOKUP(Oktobar_2019[[#This Row],[Broj indeksa]],LISTA_STUDENTI[[Broj indeksa]:[tip studija]],4,FALSE)</f>
        <v>osnovne strukovne studije</v>
      </c>
      <c r="F75" s="11"/>
      <c r="G75" s="11"/>
      <c r="H75" s="11"/>
      <c r="I75" s="11"/>
      <c r="J75" s="11"/>
      <c r="K75" s="11"/>
      <c r="L75" s="11"/>
      <c r="M75" s="13"/>
    </row>
    <row r="76" spans="1:13" ht="20.100000000000001" customHeight="1" x14ac:dyDescent="0.25">
      <c r="A76" s="7">
        <v>74</v>
      </c>
      <c r="B76" s="4" t="str">
        <f>LISTA_STUDENTI[[#This Row],[Broj indeksa]]</f>
        <v>2015/2041</v>
      </c>
      <c r="C76" s="4" t="str">
        <f>VLOOKUP(Oktobar_2019[[#This Row],[Broj indeksa]],LISTA_STUDENTI[[Broj indeksa]:[tip studija]],2,FALSE)</f>
        <v>Radivojev</v>
      </c>
      <c r="D76" s="4" t="str">
        <f>VLOOKUP(Oktobar_2019[Broj indeksa],LISTA_STUDENTI[[Broj indeksa]:[tip studija]],3,FALSE)</f>
        <v>Miloš</v>
      </c>
      <c r="E76" s="4" t="str">
        <f>VLOOKUP(Oktobar_2019[[#This Row],[Broj indeksa]],LISTA_STUDENTI[[Broj indeksa]:[tip studija]],4,FALSE)</f>
        <v>osnovne strukovne studije</v>
      </c>
      <c r="F76" s="11"/>
      <c r="G76" s="11"/>
      <c r="H76" s="11"/>
      <c r="I76" s="11"/>
      <c r="J76" s="11"/>
      <c r="K76" s="11"/>
      <c r="L76" s="11"/>
      <c r="M76" s="13"/>
    </row>
    <row r="77" spans="1:13" ht="20.100000000000001" customHeight="1" x14ac:dyDescent="0.25">
      <c r="A77" s="7">
        <v>75</v>
      </c>
      <c r="B77" s="4" t="str">
        <f>LISTA_STUDENTI[[#This Row],[Broj indeksa]]</f>
        <v>2018/2027</v>
      </c>
      <c r="C77" s="4" t="str">
        <f>VLOOKUP(Oktobar_2019[[#This Row],[Broj indeksa]],LISTA_STUDENTI[[Broj indeksa]:[tip studija]],2,FALSE)</f>
        <v>Rajić</v>
      </c>
      <c r="D77" s="4" t="str">
        <f>VLOOKUP(Oktobar_2019[Broj indeksa],LISTA_STUDENTI[[Broj indeksa]:[tip studija]],3,FALSE)</f>
        <v>Matija</v>
      </c>
      <c r="E77" s="4" t="str">
        <f>VLOOKUP(Oktobar_2019[[#This Row],[Broj indeksa]],LISTA_STUDENTI[[Broj indeksa]:[tip studija]],4,FALSE)</f>
        <v>osnovne strukovne studije</v>
      </c>
      <c r="F77" s="11"/>
      <c r="G77" s="11"/>
      <c r="H77" s="11"/>
      <c r="I77" s="11"/>
      <c r="J77" s="11"/>
      <c r="K77" s="11"/>
      <c r="L77" s="11"/>
      <c r="M77" s="13"/>
    </row>
    <row r="78" spans="1:13" ht="20.100000000000001" customHeight="1" x14ac:dyDescent="0.25">
      <c r="A78" s="7">
        <v>76</v>
      </c>
      <c r="B78" s="4" t="str">
        <f>LISTA_STUDENTI[[#This Row],[Broj indeksa]]</f>
        <v>2018/2507</v>
      </c>
      <c r="C78" s="4" t="str">
        <f>VLOOKUP(Oktobar_2019[[#This Row],[Broj indeksa]],LISTA_STUDENTI[[Broj indeksa]:[tip studija]],2,FALSE)</f>
        <v>Ranković</v>
      </c>
      <c r="D78" s="4" t="str">
        <f>VLOOKUP(Oktobar_2019[Broj indeksa],LISTA_STUDENTI[[Broj indeksa]:[tip studija]],3,FALSE)</f>
        <v>Bojana</v>
      </c>
      <c r="E78" s="4" t="str">
        <f>VLOOKUP(Oktobar_2019[[#This Row],[Broj indeksa]],LISTA_STUDENTI[[Broj indeksa]:[tip studija]],4,FALSE)</f>
        <v>osnovne strukovne studije</v>
      </c>
      <c r="F78" s="11"/>
      <c r="G78" s="11"/>
      <c r="H78" s="11"/>
      <c r="I78" s="11"/>
      <c r="J78" s="11"/>
      <c r="K78" s="11"/>
      <c r="L78" s="11"/>
      <c r="M78" s="13"/>
    </row>
    <row r="79" spans="1:13" ht="20.100000000000001" customHeight="1" x14ac:dyDescent="0.25">
      <c r="A79" s="7">
        <v>77</v>
      </c>
      <c r="B79" s="4" t="str">
        <f>LISTA_STUDENTI[[#This Row],[Broj indeksa]]</f>
        <v>2015/2058</v>
      </c>
      <c r="C79" s="4" t="str">
        <f>VLOOKUP(Oktobar_2019[[#This Row],[Broj indeksa]],LISTA_STUDENTI[[Broj indeksa]:[tip studija]],2,FALSE)</f>
        <v>Rac-Sabo</v>
      </c>
      <c r="D79" s="4" t="str">
        <f>VLOOKUP(Oktobar_2019[Broj indeksa],LISTA_STUDENTI[[Broj indeksa]:[tip studija]],3,FALSE)</f>
        <v>Robert</v>
      </c>
      <c r="E79" s="4" t="str">
        <f>VLOOKUP(Oktobar_2019[[#This Row],[Broj indeksa]],LISTA_STUDENTI[[Broj indeksa]:[tip studija]],4,FALSE)</f>
        <v>osnovne strukovne studije</v>
      </c>
      <c r="F79" s="11"/>
      <c r="G79" s="11"/>
      <c r="H79" s="11"/>
      <c r="I79" s="11"/>
      <c r="J79" s="11"/>
      <c r="K79" s="11"/>
      <c r="L79" s="11"/>
      <c r="M79" s="13"/>
    </row>
    <row r="80" spans="1:13" ht="20.100000000000001" customHeight="1" x14ac:dyDescent="0.25">
      <c r="A80" s="7">
        <v>78</v>
      </c>
      <c r="B80" s="4" t="str">
        <f>LISTA_STUDENTI[[#This Row],[Broj indeksa]]</f>
        <v>2018/2024</v>
      </c>
      <c r="C80" s="4" t="str">
        <f>VLOOKUP(Oktobar_2019[[#This Row],[Broj indeksa]],LISTA_STUDENTI[[Broj indeksa]:[tip studija]],2,FALSE)</f>
        <v>Ristić</v>
      </c>
      <c r="D80" s="4" t="str">
        <f>VLOOKUP(Oktobar_2019[Broj indeksa],LISTA_STUDENTI[[Broj indeksa]:[tip studija]],3,FALSE)</f>
        <v>Relja</v>
      </c>
      <c r="E80" s="4" t="str">
        <f>VLOOKUP(Oktobar_2019[[#This Row],[Broj indeksa]],LISTA_STUDENTI[[Broj indeksa]:[tip studija]],4,FALSE)</f>
        <v>osnovne strukovne studije</v>
      </c>
      <c r="F80" s="11"/>
      <c r="G80" s="11"/>
      <c r="H80" s="11"/>
      <c r="I80" s="11"/>
      <c r="J80" s="11"/>
      <c r="K80" s="11"/>
      <c r="L80" s="11"/>
      <c r="M80" s="13"/>
    </row>
    <row r="81" spans="1:13" ht="20.100000000000001" customHeight="1" x14ac:dyDescent="0.25">
      <c r="A81" s="7">
        <v>79</v>
      </c>
      <c r="B81" s="4" t="str">
        <f>LISTA_STUDENTI[[#This Row],[Broj indeksa]]</f>
        <v>2018/2041</v>
      </c>
      <c r="C81" s="4" t="str">
        <f>VLOOKUP(Oktobar_2019[[#This Row],[Broj indeksa]],LISTA_STUDENTI[[Broj indeksa]:[tip studija]],2,FALSE)</f>
        <v>Savić</v>
      </c>
      <c r="D81" s="4" t="str">
        <f>VLOOKUP(Oktobar_2019[Broj indeksa],LISTA_STUDENTI[[Broj indeksa]:[tip studija]],3,FALSE)</f>
        <v>Uroš</v>
      </c>
      <c r="E81" s="4" t="str">
        <f>VLOOKUP(Oktobar_2019[[#This Row],[Broj indeksa]],LISTA_STUDENTI[[Broj indeksa]:[tip studija]],4,FALSE)</f>
        <v>osnovne strukovne studije</v>
      </c>
      <c r="F81" s="11"/>
      <c r="G81" s="11"/>
      <c r="H81" s="11"/>
      <c r="I81" s="11"/>
      <c r="J81" s="11"/>
      <c r="K81" s="11"/>
      <c r="L81" s="11"/>
      <c r="M81" s="13"/>
    </row>
    <row r="82" spans="1:13" ht="20.100000000000001" customHeight="1" x14ac:dyDescent="0.25">
      <c r="A82" s="7">
        <v>80</v>
      </c>
      <c r="B82" s="4" t="str">
        <f>LISTA_STUDENTI[[#This Row],[Broj indeksa]]</f>
        <v>2018/2002</v>
      </c>
      <c r="C82" s="4" t="str">
        <f>VLOOKUP(Oktobar_2019[[#This Row],[Broj indeksa]],LISTA_STUDENTI[[Broj indeksa]:[tip studija]],2,FALSE)</f>
        <v>Stanković</v>
      </c>
      <c r="D82" s="4" t="str">
        <f>VLOOKUP(Oktobar_2019[Broj indeksa],LISTA_STUDENTI[[Broj indeksa]:[tip studija]],3,FALSE)</f>
        <v>Sava</v>
      </c>
      <c r="E82" s="4" t="str">
        <f>VLOOKUP(Oktobar_2019[[#This Row],[Broj indeksa]],LISTA_STUDENTI[[Broj indeksa]:[tip studija]],4,FALSE)</f>
        <v>osnovne strukovne studije</v>
      </c>
      <c r="F82" s="11"/>
      <c r="G82" s="11"/>
      <c r="H82" s="11"/>
      <c r="I82" s="11"/>
      <c r="J82" s="11"/>
      <c r="K82" s="11"/>
      <c r="L82" s="11"/>
      <c r="M82" s="13"/>
    </row>
    <row r="83" spans="1:13" ht="20.100000000000001" customHeight="1" x14ac:dyDescent="0.25">
      <c r="A83" s="7">
        <v>81</v>
      </c>
      <c r="B83" s="4" t="str">
        <f>LISTA_STUDENTI[[#This Row],[Broj indeksa]]</f>
        <v>2018/2001</v>
      </c>
      <c r="C83" s="4" t="str">
        <f>VLOOKUP(Oktobar_2019[[#This Row],[Broj indeksa]],LISTA_STUDENTI[[Broj indeksa]:[tip studija]],2,FALSE)</f>
        <v>Stašević</v>
      </c>
      <c r="D83" s="4" t="str">
        <f>VLOOKUP(Oktobar_2019[Broj indeksa],LISTA_STUDENTI[[Broj indeksa]:[tip studija]],3,FALSE)</f>
        <v>Nebojša</v>
      </c>
      <c r="E83" s="4" t="str">
        <f>VLOOKUP(Oktobar_2019[[#This Row],[Broj indeksa]],LISTA_STUDENTI[[Broj indeksa]:[tip studija]],4,FALSE)</f>
        <v>osnovne strukovne studije</v>
      </c>
      <c r="F83" s="11"/>
      <c r="G83" s="11"/>
      <c r="H83" s="11"/>
      <c r="I83" s="11"/>
      <c r="J83" s="11"/>
      <c r="K83" s="11"/>
      <c r="L83" s="11"/>
      <c r="M83" s="13"/>
    </row>
    <row r="84" spans="1:13" ht="20.100000000000001" customHeight="1" x14ac:dyDescent="0.25">
      <c r="A84" s="7">
        <v>82</v>
      </c>
      <c r="B84" s="4" t="str">
        <f>LISTA_STUDENTI[[#This Row],[Broj indeksa]]</f>
        <v>2018/2033</v>
      </c>
      <c r="C84" s="4" t="str">
        <f>VLOOKUP(Oktobar_2019[[#This Row],[Broj indeksa]],LISTA_STUDENTI[[Broj indeksa]:[tip studija]],2,FALSE)</f>
        <v>Stoiljković</v>
      </c>
      <c r="D84" s="4" t="str">
        <f>VLOOKUP(Oktobar_2019[Broj indeksa],LISTA_STUDENTI[[Broj indeksa]:[tip studija]],3,FALSE)</f>
        <v>Uroš</v>
      </c>
      <c r="E84" s="4" t="str">
        <f>VLOOKUP(Oktobar_2019[[#This Row],[Broj indeksa]],LISTA_STUDENTI[[Broj indeksa]:[tip studija]],4,FALSE)</f>
        <v>osnovne strukovne studije</v>
      </c>
      <c r="F84" s="11"/>
      <c r="G84" s="11"/>
      <c r="H84" s="11"/>
      <c r="I84" s="11"/>
      <c r="J84" s="11"/>
      <c r="K84" s="11"/>
      <c r="L84" s="11"/>
      <c r="M84" s="13"/>
    </row>
    <row r="85" spans="1:13" ht="20.100000000000001" customHeight="1" x14ac:dyDescent="0.25">
      <c r="A85" s="7">
        <v>83</v>
      </c>
      <c r="B85" s="4" t="str">
        <f>LISTA_STUDENTI[[#This Row],[Broj indeksa]]</f>
        <v>2018/2018</v>
      </c>
      <c r="C85" s="4" t="str">
        <f>VLOOKUP(Oktobar_2019[[#This Row],[Broj indeksa]],LISTA_STUDENTI[[Broj indeksa]:[tip studija]],2,FALSE)</f>
        <v>Stojčić</v>
      </c>
      <c r="D85" s="4" t="str">
        <f>VLOOKUP(Oktobar_2019[Broj indeksa],LISTA_STUDENTI[[Broj indeksa]:[tip studija]],3,FALSE)</f>
        <v>Filip</v>
      </c>
      <c r="E85" s="4" t="str">
        <f>VLOOKUP(Oktobar_2019[[#This Row],[Broj indeksa]],LISTA_STUDENTI[[Broj indeksa]:[tip studija]],4,FALSE)</f>
        <v>osnovne strukovne studije</v>
      </c>
      <c r="F85" s="11"/>
      <c r="G85" s="11"/>
      <c r="H85" s="11"/>
      <c r="I85" s="11"/>
      <c r="J85" s="11"/>
      <c r="K85" s="11"/>
      <c r="L85" s="11"/>
      <c r="M85" s="13"/>
    </row>
    <row r="86" spans="1:13" ht="20.100000000000001" customHeight="1" x14ac:dyDescent="0.25">
      <c r="A86" s="7">
        <v>84</v>
      </c>
      <c r="B86" s="4" t="str">
        <f>LISTA_STUDENTI[[#This Row],[Broj indeksa]]</f>
        <v>2018/2045</v>
      </c>
      <c r="C86" s="4" t="str">
        <f>VLOOKUP(Oktobar_2019[[#This Row],[Broj indeksa]],LISTA_STUDENTI[[Broj indeksa]:[tip studija]],2,FALSE)</f>
        <v>Strelić</v>
      </c>
      <c r="D86" s="4" t="str">
        <f>VLOOKUP(Oktobar_2019[Broj indeksa],LISTA_STUDENTI[[Broj indeksa]:[tip studija]],3,FALSE)</f>
        <v>Stefan</v>
      </c>
      <c r="E86" s="4" t="str">
        <f>VLOOKUP(Oktobar_2019[[#This Row],[Broj indeksa]],LISTA_STUDENTI[[Broj indeksa]:[tip studija]],4,FALSE)</f>
        <v>osnovne strukovne studije</v>
      </c>
      <c r="F86" s="11"/>
      <c r="G86" s="11"/>
      <c r="H86" s="11"/>
      <c r="I86" s="11"/>
      <c r="J86" s="11"/>
      <c r="K86" s="11"/>
      <c r="L86" s="11"/>
      <c r="M86" s="13"/>
    </row>
    <row r="87" spans="1:13" ht="20.100000000000001" customHeight="1" x14ac:dyDescent="0.25">
      <c r="A87" s="7">
        <v>85</v>
      </c>
      <c r="B87" s="4" t="str">
        <f>LISTA_STUDENTI[[#This Row],[Broj indeksa]]</f>
        <v>2018/2014</v>
      </c>
      <c r="C87" s="4" t="str">
        <f>VLOOKUP(Oktobar_2019[[#This Row],[Broj indeksa]],LISTA_STUDENTI[[Broj indeksa]:[tip studija]],2,FALSE)</f>
        <v>Todorović</v>
      </c>
      <c r="D87" s="4" t="str">
        <f>VLOOKUP(Oktobar_2019[Broj indeksa],LISTA_STUDENTI[[Broj indeksa]:[tip studija]],3,FALSE)</f>
        <v>Jovan</v>
      </c>
      <c r="E87" s="4" t="str">
        <f>VLOOKUP(Oktobar_2019[[#This Row],[Broj indeksa]],LISTA_STUDENTI[[Broj indeksa]:[tip studija]],4,FALSE)</f>
        <v>osnovne strukovne studije</v>
      </c>
      <c r="F87" s="11"/>
      <c r="G87" s="11"/>
      <c r="H87" s="11"/>
      <c r="I87" s="11"/>
      <c r="J87" s="11"/>
      <c r="K87" s="11"/>
      <c r="L87" s="11"/>
      <c r="M87" s="13"/>
    </row>
    <row r="88" spans="1:13" ht="20.100000000000001" customHeight="1" x14ac:dyDescent="0.25">
      <c r="A88" s="7">
        <v>86</v>
      </c>
      <c r="B88" s="4" t="str">
        <f>LISTA_STUDENTI[[#This Row],[Broj indeksa]]</f>
        <v>2018/2051</v>
      </c>
      <c r="C88" s="4" t="str">
        <f>VLOOKUP(Oktobar_2019[[#This Row],[Broj indeksa]],LISTA_STUDENTI[[Broj indeksa]:[tip studija]],2,FALSE)</f>
        <v>Todorović</v>
      </c>
      <c r="D88" s="4" t="str">
        <f>VLOOKUP(Oktobar_2019[Broj indeksa],LISTA_STUDENTI[[Broj indeksa]:[tip studija]],3,FALSE)</f>
        <v>Mihajlo</v>
      </c>
      <c r="E88" s="4" t="str">
        <f>VLOOKUP(Oktobar_2019[[#This Row],[Broj indeksa]],LISTA_STUDENTI[[Broj indeksa]:[tip studija]],4,FALSE)</f>
        <v>osnovne strukovne studije</v>
      </c>
      <c r="F88" s="11"/>
      <c r="G88" s="11"/>
      <c r="H88" s="11"/>
      <c r="I88" s="11"/>
      <c r="J88" s="11"/>
      <c r="K88" s="11"/>
      <c r="L88" s="11"/>
      <c r="M88" s="13"/>
    </row>
    <row r="89" spans="1:13" ht="20.100000000000001" customHeight="1" x14ac:dyDescent="0.25">
      <c r="A89" s="7">
        <v>87</v>
      </c>
      <c r="B89" s="4" t="str">
        <f>LISTA_STUDENTI[[#This Row],[Broj indeksa]]</f>
        <v>2018/2015</v>
      </c>
      <c r="C89" s="4" t="str">
        <f>VLOOKUP(Oktobar_2019[[#This Row],[Broj indeksa]],LISTA_STUDENTI[[Broj indeksa]:[tip studija]],2,FALSE)</f>
        <v>Trifunović</v>
      </c>
      <c r="D89" s="4" t="str">
        <f>VLOOKUP(Oktobar_2019[Broj indeksa],LISTA_STUDENTI[[Broj indeksa]:[tip studija]],3,FALSE)</f>
        <v>Dušan</v>
      </c>
      <c r="E89" s="4" t="str">
        <f>VLOOKUP(Oktobar_2019[[#This Row],[Broj indeksa]],LISTA_STUDENTI[[Broj indeksa]:[tip studija]],4,FALSE)</f>
        <v>osnovne strukovne studije</v>
      </c>
      <c r="F89" s="11"/>
      <c r="G89" s="11"/>
      <c r="H89" s="11"/>
      <c r="I89" s="11"/>
      <c r="J89" s="11"/>
      <c r="K89" s="11"/>
      <c r="L89" s="11"/>
      <c r="M89" s="13"/>
    </row>
    <row r="90" spans="1:13" ht="20.100000000000001" customHeight="1" x14ac:dyDescent="0.25">
      <c r="A90" s="7">
        <v>88</v>
      </c>
      <c r="B90" s="4" t="str">
        <f>LISTA_STUDENTI[[#This Row],[Broj indeksa]]</f>
        <v>2018/2059</v>
      </c>
      <c r="C90" s="4" t="str">
        <f>VLOOKUP(Oktobar_2019[[#This Row],[Broj indeksa]],LISTA_STUDENTI[[Broj indeksa]:[tip studija]],2,FALSE)</f>
        <v>Ćetković</v>
      </c>
      <c r="D90" s="4" t="str">
        <f>VLOOKUP(Oktobar_2019[Broj indeksa],LISTA_STUDENTI[[Broj indeksa]:[tip studija]],3,FALSE)</f>
        <v>Rastko</v>
      </c>
      <c r="E90" s="4" t="str">
        <f>VLOOKUP(Oktobar_2019[[#This Row],[Broj indeksa]],LISTA_STUDENTI[[Broj indeksa]:[tip studija]],4,FALSE)</f>
        <v>osnovne strukovne studije</v>
      </c>
      <c r="F90" s="11"/>
      <c r="G90" s="11"/>
      <c r="H90" s="11"/>
      <c r="I90" s="11"/>
      <c r="J90" s="11"/>
      <c r="K90" s="11"/>
      <c r="L90" s="11"/>
      <c r="M90" s="13"/>
    </row>
    <row r="91" spans="1:13" ht="20.100000000000001" customHeight="1" x14ac:dyDescent="0.25">
      <c r="A91" s="7">
        <v>89</v>
      </c>
      <c r="B91" s="4" t="str">
        <f>LISTA_STUDENTI[[#This Row],[Broj indeksa]]</f>
        <v>2018/2013</v>
      </c>
      <c r="C91" s="4" t="str">
        <f>VLOOKUP(Oktobar_2019[[#This Row],[Broj indeksa]],LISTA_STUDENTI[[Broj indeksa]:[tip studija]],2,FALSE)</f>
        <v>Ćirić</v>
      </c>
      <c r="D91" s="4" t="str">
        <f>VLOOKUP(Oktobar_2019[Broj indeksa],LISTA_STUDENTI[[Broj indeksa]:[tip studija]],3,FALSE)</f>
        <v>Stevan</v>
      </c>
      <c r="E91" s="4" t="str">
        <f>VLOOKUP(Oktobar_2019[[#This Row],[Broj indeksa]],LISTA_STUDENTI[[Broj indeksa]:[tip studija]],4,FALSE)</f>
        <v>osnovne strukovne studije</v>
      </c>
      <c r="F91" s="11"/>
      <c r="G91" s="11"/>
      <c r="H91" s="11"/>
      <c r="I91" s="11"/>
      <c r="J91" s="11"/>
      <c r="K91" s="11"/>
      <c r="L91" s="11"/>
      <c r="M91" s="13"/>
    </row>
    <row r="92" spans="1:13" ht="20.100000000000001" customHeight="1" x14ac:dyDescent="0.25">
      <c r="A92" s="7">
        <v>90</v>
      </c>
      <c r="B92" s="4" t="str">
        <f>LISTA_STUDENTI[[#This Row],[Broj indeksa]]</f>
        <v>2018/2030</v>
      </c>
      <c r="C92" s="4" t="str">
        <f>VLOOKUP(Oktobar_2019[[#This Row],[Broj indeksa]],LISTA_STUDENTI[[Broj indeksa]:[tip studija]],2,FALSE)</f>
        <v>Ćirić</v>
      </c>
      <c r="D92" s="4" t="str">
        <f>VLOOKUP(Oktobar_2019[Broj indeksa],LISTA_STUDENTI[[Broj indeksa]:[tip studija]],3,FALSE)</f>
        <v>Marko</v>
      </c>
      <c r="E92" s="4" t="str">
        <f>VLOOKUP(Oktobar_2019[[#This Row],[Broj indeksa]],LISTA_STUDENTI[[Broj indeksa]:[tip studija]],4,FALSE)</f>
        <v>osnovne strukovne studije</v>
      </c>
      <c r="F92" s="11"/>
      <c r="G92" s="11"/>
      <c r="H92" s="11"/>
      <c r="I92" s="11"/>
      <c r="J92" s="11"/>
      <c r="K92" s="11"/>
      <c r="L92" s="11"/>
      <c r="M92" s="13"/>
    </row>
    <row r="93" spans="1:13" ht="20.100000000000001" customHeight="1" x14ac:dyDescent="0.25">
      <c r="A93" s="7">
        <v>91</v>
      </c>
      <c r="B93" s="4" t="str">
        <f>LISTA_STUDENTI[[#This Row],[Broj indeksa]]</f>
        <v>2018/2005</v>
      </c>
      <c r="C93" s="4" t="str">
        <f>VLOOKUP(Oktobar_2019[[#This Row],[Broj indeksa]],LISTA_STUDENTI[[Broj indeksa]:[tip studija]],2,FALSE)</f>
        <v>Ćurić</v>
      </c>
      <c r="D93" s="4" t="str">
        <f>VLOOKUP(Oktobar_2019[Broj indeksa],LISTA_STUDENTI[[Broj indeksa]:[tip studija]],3,FALSE)</f>
        <v>Vojislav</v>
      </c>
      <c r="E93" s="4" t="str">
        <f>VLOOKUP(Oktobar_2019[[#This Row],[Broj indeksa]],LISTA_STUDENTI[[Broj indeksa]:[tip studija]],4,FALSE)</f>
        <v>osnovne strukovne studije</v>
      </c>
      <c r="F93" s="11"/>
      <c r="G93" s="11"/>
      <c r="H93" s="11"/>
      <c r="I93" s="11"/>
      <c r="J93" s="11"/>
      <c r="K93" s="11"/>
      <c r="L93" s="11"/>
      <c r="M93" s="13"/>
    </row>
    <row r="94" spans="1:13" ht="20.100000000000001" customHeight="1" x14ac:dyDescent="0.25">
      <c r="A94" s="7">
        <v>92</v>
      </c>
      <c r="B94" s="4" t="str">
        <f>LISTA_STUDENTI[[#This Row],[Broj indeksa]]</f>
        <v>2018/2049</v>
      </c>
      <c r="C94" s="4" t="str">
        <f>VLOOKUP(Oktobar_2019[[#This Row],[Broj indeksa]],LISTA_STUDENTI[[Broj indeksa]:[tip studija]],2,FALSE)</f>
        <v>Femić</v>
      </c>
      <c r="D94" s="4" t="str">
        <f>VLOOKUP(Oktobar_2019[Broj indeksa],LISTA_STUDENTI[[Broj indeksa]:[tip studija]],3,FALSE)</f>
        <v>Boban</v>
      </c>
      <c r="E94" s="4" t="str">
        <f>VLOOKUP(Oktobar_2019[[#This Row],[Broj indeksa]],LISTA_STUDENTI[[Broj indeksa]:[tip studija]],4,FALSE)</f>
        <v>osnovne strukovne studije</v>
      </c>
      <c r="F94" s="11"/>
      <c r="G94" s="11"/>
      <c r="H94" s="11"/>
      <c r="I94" s="11"/>
      <c r="J94" s="11"/>
      <c r="K94" s="11"/>
      <c r="L94" s="11"/>
      <c r="M94" s="13"/>
    </row>
    <row r="95" spans="1:13" ht="20.100000000000001" customHeight="1" x14ac:dyDescent="0.25">
      <c r="A95" s="7">
        <v>93</v>
      </c>
      <c r="B95" s="4" t="str">
        <f>LISTA_STUDENTI[[#This Row],[Broj indeksa]]</f>
        <v>2018/2007</v>
      </c>
      <c r="C95" s="4" t="str">
        <f>VLOOKUP(Oktobar_2019[[#This Row],[Broj indeksa]],LISTA_STUDENTI[[Broj indeksa]:[tip studija]],2,FALSE)</f>
        <v>Šimpraga</v>
      </c>
      <c r="D95" s="4" t="str">
        <f>VLOOKUP(Oktobar_2019[Broj indeksa],LISTA_STUDENTI[[Broj indeksa]:[tip studija]],3,FALSE)</f>
        <v>Anja</v>
      </c>
      <c r="E95" s="4" t="str">
        <f>VLOOKUP(Oktobar_2019[[#This Row],[Broj indeksa]],LISTA_STUDENTI[[Broj indeksa]:[tip studija]],4,FALSE)</f>
        <v>osnovne strukovne studije</v>
      </c>
      <c r="F95" s="11"/>
      <c r="G95" s="11"/>
      <c r="H95" s="11"/>
      <c r="I95" s="11"/>
      <c r="J95" s="11"/>
      <c r="K95" s="11"/>
      <c r="L95" s="11"/>
      <c r="M95" s="13"/>
    </row>
    <row r="96" spans="1:13" ht="20.100000000000001" customHeight="1" x14ac:dyDescent="0.25">
      <c r="A96" s="8">
        <v>94</v>
      </c>
      <c r="B96" s="4" t="str">
        <f>LISTA_STUDENTI[[#This Row],[Broj indeksa]]</f>
        <v>2018/2065</v>
      </c>
      <c r="C96" s="4" t="str">
        <f>VLOOKUP(Oktobar_2019[[#This Row],[Broj indeksa]],LISTA_STUDENTI[[Broj indeksa]:[tip studija]],2,FALSE)</f>
        <v>Šojić</v>
      </c>
      <c r="D96" s="4" t="str">
        <f>VLOOKUP(Oktobar_2019[Broj indeksa],LISTA_STUDENTI[[Broj indeksa]:[tip studija]],3,FALSE)</f>
        <v>Stefan</v>
      </c>
      <c r="E96" s="4" t="str">
        <f>VLOOKUP(Oktobar_2019[[#This Row],[Broj indeksa]],LISTA_STUDENTI[[Broj indeksa]:[tip studija]],4,FALSE)</f>
        <v>osnovne strukovne studije</v>
      </c>
      <c r="F96" s="12"/>
      <c r="G96" s="12"/>
      <c r="H96" s="11"/>
      <c r="I96" s="12"/>
      <c r="J96" s="12"/>
      <c r="K96" s="12"/>
      <c r="L96" s="12"/>
      <c r="M96" s="14"/>
    </row>
  </sheetData>
  <sheetProtection selectLockedCells="1" autoFilter="0"/>
  <mergeCells count="1">
    <mergeCell ref="A1:M1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44E339978DB3419446B420ECDA7058" ma:contentTypeVersion="6" ma:contentTypeDescription="Kreiraj novi dokument." ma:contentTypeScope="" ma:versionID="2d325aecc4e39605bef9f3bcb1862b1e">
  <xsd:schema xmlns:xsd="http://www.w3.org/2001/XMLSchema" xmlns:xs="http://www.w3.org/2001/XMLSchema" xmlns:p="http://schemas.microsoft.com/office/2006/metadata/properties" xmlns:ns2="a17071b2-15c2-446c-ad2c-cd716b27c190" xmlns:ns3="801f801e-2265-4259-92cd-565f5baf66cf" targetNamespace="http://schemas.microsoft.com/office/2006/metadata/properties" ma:root="true" ma:fieldsID="72d20c974b5bac71ee306964c55e7750" ns2:_="" ns3:_="">
    <xsd:import namespace="a17071b2-15c2-446c-ad2c-cd716b27c190"/>
    <xsd:import namespace="801f801e-2265-4259-92cd-565f5baf66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71b2-15c2-446c-ad2c-cd716b27c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f801e-2265-4259-92cd-565f5baf66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jeno sa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jeno sa detaljim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C9D2B0-D9C4-4FC2-A970-F711A14AB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71b2-15c2-446c-ad2c-cd716b27c190"/>
    <ds:schemaRef ds:uri="801f801e-2265-4259-92cd-565f5baf6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EFCD0-98B7-46AA-8260-5D6E0940B0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780E41-F255-4CB8-925C-33A6C9A92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LISTA_STUDENATA</vt:lpstr>
      <vt:lpstr>PREGLED_REZULTATA</vt:lpstr>
      <vt:lpstr>REZULTATI_predrok</vt:lpstr>
      <vt:lpstr>Januar_2019</vt:lpstr>
      <vt:lpstr>Februar_2019</vt:lpstr>
      <vt:lpstr>Jun_2019</vt:lpstr>
      <vt:lpstr>Jul_2019</vt:lpstr>
      <vt:lpstr>Septembar_2019</vt:lpstr>
      <vt:lpstr>Oktobar_2019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Dragan</dc:creator>
  <cp:keywords/>
  <dc:description/>
  <cp:lastModifiedBy>Asus</cp:lastModifiedBy>
  <cp:revision/>
  <dcterms:created xsi:type="dcterms:W3CDTF">2018-10-20T13:42:52Z</dcterms:created>
  <dcterms:modified xsi:type="dcterms:W3CDTF">2019-01-19T12:44:35Z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0x0101006444E339978DB3419446B420ECDA7058</vt:lpwstr>
  </property>
</Properties>
</file>